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hivogeneral-my.sharepoint.com/personal/alirio_bayona_archivogeneral_gov_co/Documents/ACTOS ADTIVOS 2018/"/>
    </mc:Choice>
  </mc:AlternateContent>
  <xr:revisionPtr revIDLastSave="8" documentId="8_{4609825C-BB91-44CC-ADD4-D482E5CFC498}" xr6:coauthVersionLast="36" xr6:coauthVersionMax="36" xr10:uidLastSave="{468E80D0-91B9-4470-A97A-92DC9CFEB3C6}"/>
  <workbookProtection workbookAlgorithmName="SHA-512" workbookHashValue="0m/PRwG848MTJ2KoAwjnOffaRATCKilbFCKngSomfAEdVAihzQ8mIng9XTISDjoMoy2dtOrFYabKOl/FMbHzdQ==" workbookSaltValue="qf3PYLuIfLSPf3MtBKkTxA==" workbookSpinCount="100000" lockStructure="1"/>
  <bookViews>
    <workbookView xWindow="0" yWindow="0" windowWidth="24000" windowHeight="9525" xr2:uid="{E33CAE21-10C6-4A46-8CD5-4D53971C56A1}"/>
  </bookViews>
  <sheets>
    <sheet name="EJECUCIONES GASTOS 2018" sheetId="1" r:id="rId1"/>
  </sheets>
  <definedNames>
    <definedName name="_xlnm._FilterDatabase" localSheetId="0" hidden="1">'EJECUCIONES GASTOS 2018'!$A$6:$AV$53</definedName>
    <definedName name="_xlnm.Print_Area" localSheetId="0">'EJECUCIONES GASTOS 2018'!$A$1:$L$53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G36" i="1"/>
  <c r="K35" i="1"/>
  <c r="I35" i="1"/>
  <c r="G35" i="1"/>
  <c r="E46" i="1"/>
  <c r="E36" i="1" s="1"/>
  <c r="E35" i="1"/>
  <c r="E29" i="1"/>
  <c r="E28" i="1"/>
  <c r="E24" i="1"/>
  <c r="E23" i="1"/>
  <c r="E13" i="1"/>
  <c r="E12" i="1"/>
  <c r="K13" i="1"/>
  <c r="K11" i="1" s="1"/>
  <c r="I13" i="1"/>
  <c r="I11" i="1" s="1"/>
  <c r="G13" i="1"/>
  <c r="G11" i="1" s="1"/>
  <c r="G9" i="1" s="1"/>
  <c r="K24" i="1"/>
  <c r="I24" i="1"/>
  <c r="G24" i="1"/>
  <c r="K29" i="1"/>
  <c r="I29" i="1"/>
  <c r="G29" i="1"/>
  <c r="K46" i="1"/>
  <c r="K36" i="1" s="1"/>
  <c r="I46" i="1"/>
  <c r="G46" i="1"/>
  <c r="D46" i="1"/>
  <c r="D36" i="1" s="1"/>
  <c r="D29" i="1"/>
  <c r="D24" i="1"/>
  <c r="D13" i="1"/>
  <c r="D11" i="1" s="1"/>
  <c r="D9" i="1" s="1"/>
  <c r="K28" i="1"/>
  <c r="I28" i="1"/>
  <c r="G28" i="1"/>
  <c r="K23" i="1"/>
  <c r="I23" i="1"/>
  <c r="G23" i="1"/>
  <c r="K12" i="1"/>
  <c r="K10" i="1" s="1"/>
  <c r="K8" i="1" s="1"/>
  <c r="I12" i="1"/>
  <c r="I10" i="1" s="1"/>
  <c r="G12" i="1"/>
  <c r="G10" i="1" s="1"/>
  <c r="D35" i="1"/>
  <c r="D28" i="1"/>
  <c r="D23" i="1"/>
  <c r="D12" i="1"/>
  <c r="D10" i="1" s="1"/>
  <c r="L44" i="1"/>
  <c r="L43" i="1"/>
  <c r="L42" i="1"/>
  <c r="L41" i="1"/>
  <c r="L39" i="1"/>
  <c r="L21" i="1"/>
  <c r="L20" i="1"/>
  <c r="L18" i="1"/>
  <c r="L16" i="1"/>
  <c r="L15" i="1"/>
  <c r="J44" i="1"/>
  <c r="J43" i="1"/>
  <c r="J42" i="1"/>
  <c r="J41" i="1"/>
  <c r="J39" i="1"/>
  <c r="J21" i="1"/>
  <c r="J20" i="1"/>
  <c r="J18" i="1"/>
  <c r="J16" i="1"/>
  <c r="J15" i="1"/>
  <c r="H44" i="1"/>
  <c r="H43" i="1"/>
  <c r="H42" i="1"/>
  <c r="H41" i="1"/>
  <c r="H21" i="1"/>
  <c r="H20" i="1"/>
  <c r="H18" i="1"/>
  <c r="H16" i="1"/>
  <c r="H15" i="1"/>
  <c r="F39" i="1"/>
  <c r="F41" i="1"/>
  <c r="F42" i="1"/>
  <c r="F43" i="1"/>
  <c r="F44" i="1"/>
  <c r="F15" i="1"/>
  <c r="F16" i="1"/>
  <c r="F18" i="1"/>
  <c r="F20" i="1"/>
  <c r="F21" i="1"/>
  <c r="I9" i="1" l="1"/>
  <c r="K9" i="1"/>
  <c r="I8" i="1"/>
  <c r="G8" i="1"/>
  <c r="E11" i="1"/>
  <c r="E9" i="1" s="1"/>
  <c r="E10" i="1"/>
  <c r="E8" i="1" s="1"/>
  <c r="D8" i="1"/>
  <c r="F25" i="1"/>
  <c r="F27" i="1"/>
  <c r="F31" i="1"/>
  <c r="F32" i="1"/>
  <c r="F33" i="1"/>
  <c r="F34" i="1"/>
  <c r="F48" i="1"/>
  <c r="F49" i="1"/>
  <c r="F51" i="1"/>
  <c r="F53" i="1"/>
  <c r="L52" i="1"/>
  <c r="J52" i="1"/>
  <c r="H52" i="1"/>
  <c r="F52" i="1"/>
  <c r="E7" i="1" l="1"/>
  <c r="F46" i="1"/>
  <c r="F24" i="1"/>
  <c r="L14" i="1" l="1"/>
  <c r="F14" i="1"/>
  <c r="L53" i="1"/>
  <c r="L25" i="1"/>
  <c r="L26" i="1"/>
  <c r="L27" i="1"/>
  <c r="L30" i="1"/>
  <c r="L31" i="1"/>
  <c r="L32" i="1"/>
  <c r="L33" i="1"/>
  <c r="L34" i="1"/>
  <c r="L47" i="1"/>
  <c r="L48" i="1"/>
  <c r="L49" i="1"/>
  <c r="L50" i="1"/>
  <c r="L51" i="1"/>
  <c r="J34" i="1"/>
  <c r="J50" i="1"/>
  <c r="J51" i="1"/>
  <c r="J53" i="1"/>
  <c r="J14" i="1"/>
  <c r="J25" i="1"/>
  <c r="J26" i="1"/>
  <c r="J27" i="1"/>
  <c r="J30" i="1"/>
  <c r="J31" i="1"/>
  <c r="J32" i="1"/>
  <c r="J33" i="1"/>
  <c r="J47" i="1"/>
  <c r="J48" i="1"/>
  <c r="J49" i="1"/>
  <c r="H14" i="1"/>
  <c r="H25" i="1"/>
  <c r="H26" i="1"/>
  <c r="H27" i="1"/>
  <c r="H30" i="1"/>
  <c r="H31" i="1"/>
  <c r="H32" i="1"/>
  <c r="H33" i="1"/>
  <c r="H34" i="1"/>
  <c r="H39" i="1"/>
  <c r="H47" i="1"/>
  <c r="H48" i="1"/>
  <c r="H49" i="1"/>
  <c r="H50" i="1"/>
  <c r="H51" i="1"/>
  <c r="H53" i="1"/>
  <c r="F26" i="1"/>
  <c r="F30" i="1"/>
  <c r="F47" i="1"/>
  <c r="F50" i="1"/>
  <c r="L28" i="1"/>
  <c r="J28" i="1"/>
  <c r="H28" i="1"/>
  <c r="F28" i="1"/>
  <c r="L23" i="1"/>
  <c r="J23" i="1"/>
  <c r="H23" i="1"/>
  <c r="F23" i="1"/>
  <c r="F13" i="1" l="1"/>
  <c r="F29" i="1"/>
  <c r="H24" i="1"/>
  <c r="J24" i="1"/>
  <c r="H46" i="1"/>
  <c r="H29" i="1"/>
  <c r="L46" i="1"/>
  <c r="L24" i="1"/>
  <c r="J29" i="1"/>
  <c r="L29" i="1"/>
  <c r="H35" i="1"/>
  <c r="J35" i="1"/>
  <c r="L35" i="1"/>
  <c r="L12" i="1"/>
  <c r="F12" i="1"/>
  <c r="L13" i="1"/>
  <c r="F35" i="1"/>
  <c r="J46" i="1"/>
  <c r="J13" i="1"/>
  <c r="H12" i="1"/>
  <c r="J12" i="1"/>
  <c r="H13" i="1"/>
  <c r="J36" i="1" l="1"/>
  <c r="F36" i="1"/>
  <c r="F11" i="1"/>
  <c r="L8" i="1"/>
  <c r="L11" i="1"/>
  <c r="L36" i="1"/>
  <c r="H11" i="1"/>
  <c r="J11" i="1"/>
  <c r="D7" i="1"/>
  <c r="F7" i="1" s="1"/>
  <c r="G7" i="1"/>
  <c r="H10" i="1"/>
  <c r="J8" i="1"/>
  <c r="H8" i="1"/>
  <c r="F8" i="1"/>
  <c r="H36" i="1"/>
  <c r="L10" i="1"/>
  <c r="J10" i="1"/>
  <c r="F10" i="1"/>
  <c r="I7" i="1"/>
  <c r="F9" i="1" l="1"/>
  <c r="L9" i="1"/>
  <c r="H9" i="1"/>
  <c r="J9" i="1"/>
  <c r="H7" i="1"/>
  <c r="J7" i="1"/>
  <c r="K7" i="1"/>
  <c r="L7" i="1" s="1"/>
</calcChain>
</file>

<file path=xl/sharedStrings.xml><?xml version="1.0" encoding="utf-8"?>
<sst xmlns="http://schemas.openxmlformats.org/spreadsheetml/2006/main" count="106" uniqueCount="38">
  <si>
    <t>Rubro</t>
  </si>
  <si>
    <t xml:space="preserve">TOTAL PRESUPUESTO </t>
  </si>
  <si>
    <t>TOTAL PRESUPUESTO</t>
  </si>
  <si>
    <t>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</si>
  <si>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</si>
  <si>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</si>
  <si>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</si>
  <si>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</si>
  <si>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</si>
  <si>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</si>
  <si>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</si>
  <si>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</si>
  <si>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</si>
  <si>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</si>
  <si>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</t>
  </si>
  <si>
    <t>CUOTA DE AUDITAJE CONTRANAL</t>
  </si>
  <si>
    <t>PROGRAMA DE APOYO AL DESARROLLO DE ARCHIVOS IBEROAMERICANOS -ADAI- LEY 558 DE 2001.</t>
  </si>
  <si>
    <t>CONSEJO INTERNACIONAL DE ARCHIVOS (ICA) LEY 927 DE 2004.</t>
  </si>
  <si>
    <t>SENTENCIAS Y CONCILIACIONES</t>
  </si>
  <si>
    <t>INVERSION</t>
  </si>
  <si>
    <t>REMODELACION Y ADQUISICION DEL INMUEBLE ALEDANO AL EDIFICIO DEL ARCHIVO GENERAL DE LA NACION REGION NACIONAL</t>
  </si>
  <si>
    <t>MANTENIMIENTO Y ADECUACION DE LAS INSTALACIONES DEL ARCHIVO GENERAL DE LA NACION</t>
  </si>
  <si>
    <t>MEJORAMIENTO , DOTACION Y ADECUACION DEL INMUEBLE PARA LA CREACION Y PUESTA EN FUNCIONAMIENTO DEL ARCHIVO INTERMEDIO DE LAS ENTIDADES FINANCIERAS PUBLICAS LIQUIDADAS. REGION BOGOTA D.C.</t>
  </si>
  <si>
    <t>RENOVACION E IMPLEMENTACION DE TECNOLOGIAS DE LA INFORMACION EN EL ARCHIVO GENERAL DE LA NACION</t>
  </si>
  <si>
    <t>IMPLANTACION DEL SISTEMA NACIONAL DE ARCHIVOS EN COLOMBIA.</t>
  </si>
  <si>
    <t>PRESERVACION DEL PATRIMONIO DOCUMENTAL COLOMBIANO.</t>
  </si>
  <si>
    <t>APLICACION SISTEMA INTEGRAL NACIONAL DE ARCHIVOS ELECTRÓNICOS  NACIONAL</t>
  </si>
  <si>
    <t>Recurso</t>
  </si>
  <si>
    <t>TODOS</t>
  </si>
  <si>
    <t>Nación</t>
  </si>
  <si>
    <t>Propios</t>
  </si>
  <si>
    <t>Apropiacion Definitiva</t>
  </si>
  <si>
    <t>Certificados de Disponibilidad</t>
  </si>
  <si>
    <t>% EJECU.</t>
  </si>
  <si>
    <t>Compromisos</t>
  </si>
  <si>
    <t>Obligaciones</t>
  </si>
  <si>
    <t>Pagos</t>
  </si>
  <si>
    <t>EJECUCION PRESUPUESTAL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</si>
</sst>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0.0%"/>
    <numFmt numFmtId="167" formatCode="&quot;$&quot;#,##0.0"/>
    <numFmt numFmtId="169" formatCode="&quot;$&quot;#,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Futura Md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0" xfId="0" applyFont="1"/>
    <xf numFmtId="9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10" fillId="0" borderId="0" xfId="0" applyFont="1" applyFill="1" applyBorder="1" applyAlignment="1"/>
    <xf numFmtId="0" fontId="0" fillId="0" borderId="0" xfId="0" applyFill="1" applyBorder="1"/>
    <xf numFmtId="164" fontId="0" fillId="0" borderId="0" xfId="4" applyFont="1"/>
    <xf numFmtId="164" fontId="10" fillId="0" borderId="0" xfId="4" applyFont="1" applyFill="1" applyBorder="1" applyAlignment="1"/>
    <xf numFmtId="164" fontId="0" fillId="0" borderId="0" xfId="4" applyFont="1" applyFill="1" applyBorder="1"/>
    <xf numFmtId="167" fontId="0" fillId="0" borderId="0" xfId="0" applyNumberFormat="1" applyAlignment="1">
      <alignment horizontal="right"/>
    </xf>
    <xf numFmtId="167" fontId="2" fillId="0" borderId="1" xfId="3" applyNumberFormat="1" applyFont="1" applyBorder="1" applyAlignment="1">
      <alignment horizontal="center" vertical="center" wrapText="1"/>
    </xf>
    <xf numFmtId="0" fontId="12" fillId="0" borderId="0" xfId="0" applyFont="1" applyFill="1" applyBorder="1"/>
    <xf numFmtId="164" fontId="12" fillId="0" borderId="0" xfId="4" applyFont="1" applyFill="1" applyBorder="1"/>
    <xf numFmtId="0" fontId="12" fillId="0" borderId="0" xfId="0" applyFont="1"/>
    <xf numFmtId="166" fontId="7" fillId="5" borderId="13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64" fontId="11" fillId="0" borderId="0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166" fontId="7" fillId="2" borderId="1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7" fillId="5" borderId="10" xfId="1" applyNumberFormat="1" applyFont="1" applyFill="1" applyBorder="1" applyAlignment="1">
      <alignment horizontal="center" vertical="center" wrapText="1"/>
    </xf>
    <xf numFmtId="0" fontId="2" fillId="6" borderId="12" xfId="2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166" fontId="7" fillId="6" borderId="12" xfId="1" applyNumberFormat="1" applyFont="1" applyFill="1" applyBorder="1" applyAlignment="1">
      <alignment horizontal="center" vertical="center" wrapText="1"/>
    </xf>
    <xf numFmtId="166" fontId="7" fillId="7" borderId="12" xfId="1" applyNumberFormat="1" applyFont="1" applyFill="1" applyBorder="1" applyAlignment="1">
      <alignment horizontal="center" vertical="center" wrapText="1"/>
    </xf>
    <xf numFmtId="166" fontId="7" fillId="8" borderId="12" xfId="1" applyNumberFormat="1" applyFont="1" applyFill="1" applyBorder="1" applyAlignment="1">
      <alignment horizontal="center" vertical="center" wrapText="1"/>
    </xf>
    <xf numFmtId="166" fontId="7" fillId="6" borderId="11" xfId="1" applyNumberFormat="1" applyFont="1" applyFill="1" applyBorder="1" applyAlignment="1">
      <alignment horizontal="center" vertical="center" wrapText="1"/>
    </xf>
    <xf numFmtId="166" fontId="7" fillId="7" borderId="11" xfId="1" applyNumberFormat="1" applyFont="1" applyFill="1" applyBorder="1" applyAlignment="1">
      <alignment horizontal="center" vertical="center" wrapText="1"/>
    </xf>
    <xf numFmtId="166" fontId="7" fillId="8" borderId="1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5" borderId="16" xfId="1" applyNumberFormat="1" applyFont="1" applyFill="1" applyBorder="1" applyAlignment="1">
      <alignment horizontal="center" vertical="center" wrapText="1"/>
    </xf>
    <xf numFmtId="166" fontId="7" fillId="5" borderId="6" xfId="1" applyNumberFormat="1" applyFont="1" applyFill="1" applyBorder="1" applyAlignment="1">
      <alignment horizontal="center" vertical="center" wrapText="1"/>
    </xf>
    <xf numFmtId="166" fontId="7" fillId="5" borderId="20" xfId="1" applyNumberFormat="1" applyFont="1" applyFill="1" applyBorder="1" applyAlignment="1">
      <alignment horizontal="center" vertical="center" wrapText="1"/>
    </xf>
    <xf numFmtId="166" fontId="7" fillId="5" borderId="25" xfId="1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166" fontId="7" fillId="5" borderId="27" xfId="1" applyNumberFormat="1" applyFont="1" applyFill="1" applyBorder="1" applyAlignment="1">
      <alignment horizontal="center" vertical="center" wrapText="1"/>
    </xf>
    <xf numFmtId="166" fontId="7" fillId="5" borderId="23" xfId="1" applyNumberFormat="1" applyFont="1" applyFill="1" applyBorder="1" applyAlignment="1">
      <alignment horizontal="center" vertical="center" wrapText="1"/>
    </xf>
    <xf numFmtId="166" fontId="7" fillId="5" borderId="14" xfId="1" applyNumberFormat="1" applyFont="1" applyFill="1" applyBorder="1" applyAlignment="1">
      <alignment horizontal="center" vertical="center" wrapText="1"/>
    </xf>
    <xf numFmtId="166" fontId="7" fillId="5" borderId="18" xfId="1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horizontal="center" vertical="center" wrapText="1"/>
    </xf>
    <xf numFmtId="166" fontId="7" fillId="5" borderId="12" xfId="1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166" fontId="7" fillId="5" borderId="5" xfId="1" applyNumberFormat="1" applyFont="1" applyFill="1" applyBorder="1" applyAlignment="1">
      <alignment horizontal="center" vertical="center" wrapText="1"/>
    </xf>
    <xf numFmtId="166" fontId="7" fillId="5" borderId="30" xfId="1" applyNumberFormat="1" applyFont="1" applyFill="1" applyBorder="1" applyAlignment="1">
      <alignment horizontal="center" vertical="center" wrapText="1"/>
    </xf>
    <xf numFmtId="166" fontId="7" fillId="5" borderId="35" xfId="1" applyNumberFormat="1" applyFont="1" applyFill="1" applyBorder="1" applyAlignment="1">
      <alignment horizontal="center" vertical="center" wrapText="1"/>
    </xf>
    <xf numFmtId="166" fontId="7" fillId="5" borderId="28" xfId="1" applyNumberFormat="1" applyFont="1" applyFill="1" applyBorder="1" applyAlignment="1">
      <alignment horizontal="center" vertical="center" wrapText="1"/>
    </xf>
    <xf numFmtId="166" fontId="7" fillId="5" borderId="7" xfId="1" applyNumberFormat="1" applyFont="1" applyFill="1" applyBorder="1" applyAlignment="1">
      <alignment horizontal="center" vertical="center" wrapText="1"/>
    </xf>
    <xf numFmtId="166" fontId="7" fillId="5" borderId="31" xfId="1" applyNumberFormat="1" applyFont="1" applyFill="1" applyBorder="1" applyAlignment="1">
      <alignment horizontal="center" vertical="center" wrapText="1"/>
    </xf>
    <xf numFmtId="166" fontId="7" fillId="5" borderId="32" xfId="1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166" fontId="7" fillId="5" borderId="33" xfId="1" applyNumberFormat="1" applyFont="1" applyFill="1" applyBorder="1" applyAlignment="1">
      <alignment horizontal="center" vertical="center" wrapText="1"/>
    </xf>
    <xf numFmtId="166" fontId="7" fillId="5" borderId="19" xfId="1" applyNumberFormat="1" applyFont="1" applyFill="1" applyBorder="1" applyAlignment="1">
      <alignment horizontal="center" vertical="center" wrapText="1"/>
    </xf>
    <xf numFmtId="166" fontId="7" fillId="5" borderId="34" xfId="1" applyNumberFormat="1" applyFont="1" applyFill="1" applyBorder="1" applyAlignment="1">
      <alignment horizontal="center" vertical="center" wrapText="1"/>
    </xf>
    <xf numFmtId="166" fontId="7" fillId="5" borderId="29" xfId="1" applyNumberFormat="1" applyFont="1" applyFill="1" applyBorder="1" applyAlignment="1">
      <alignment horizontal="center" vertical="center" wrapText="1"/>
    </xf>
    <xf numFmtId="166" fontId="7" fillId="5" borderId="36" xfId="1" applyNumberFormat="1" applyFont="1" applyFill="1" applyBorder="1" applyAlignment="1">
      <alignment horizontal="center" vertical="center" wrapText="1"/>
    </xf>
    <xf numFmtId="166" fontId="7" fillId="5" borderId="37" xfId="1" applyNumberFormat="1" applyFont="1" applyFill="1" applyBorder="1" applyAlignment="1">
      <alignment horizontal="center" vertical="center" wrapText="1"/>
    </xf>
    <xf numFmtId="166" fontId="7" fillId="5" borderId="38" xfId="1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10" fillId="8" borderId="2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169" fontId="3" fillId="2" borderId="12" xfId="3" applyNumberFormat="1" applyFont="1" applyFill="1" applyBorder="1" applyAlignment="1">
      <alignment horizontal="right" vertical="center" wrapText="1"/>
    </xf>
    <xf numFmtId="169" fontId="6" fillId="6" borderId="12" xfId="3" applyNumberFormat="1" applyFont="1" applyFill="1" applyBorder="1" applyAlignment="1">
      <alignment horizontal="right" vertical="center" wrapText="1"/>
    </xf>
    <xf numFmtId="169" fontId="2" fillId="7" borderId="12" xfId="3" applyNumberFormat="1" applyFont="1" applyFill="1" applyBorder="1" applyAlignment="1">
      <alignment horizontal="right" vertical="center" wrapText="1"/>
    </xf>
    <xf numFmtId="169" fontId="2" fillId="8" borderId="12" xfId="3" applyNumberFormat="1" applyFont="1" applyFill="1" applyBorder="1" applyAlignment="1">
      <alignment horizontal="right" vertical="center" wrapText="1"/>
    </xf>
    <xf numFmtId="169" fontId="5" fillId="0" borderId="33" xfId="3" applyNumberFormat="1" applyFont="1" applyBorder="1" applyAlignment="1">
      <alignment horizontal="right" vertical="center" wrapText="1"/>
    </xf>
    <xf numFmtId="169" fontId="5" fillId="0" borderId="30" xfId="3" applyNumberFormat="1" applyFont="1" applyBorder="1" applyAlignment="1">
      <alignment horizontal="right" vertical="center" wrapText="1"/>
    </xf>
    <xf numFmtId="169" fontId="5" fillId="0" borderId="19" xfId="3" applyNumberFormat="1" applyFont="1" applyBorder="1" applyAlignment="1">
      <alignment horizontal="right" vertical="center" wrapText="1"/>
    </xf>
    <xf numFmtId="169" fontId="5" fillId="0" borderId="31" xfId="3" applyNumberFormat="1" applyFont="1" applyBorder="1" applyAlignment="1">
      <alignment horizontal="right" vertical="center" wrapText="1"/>
    </xf>
    <xf numFmtId="169" fontId="5" fillId="0" borderId="34" xfId="3" applyNumberFormat="1" applyFont="1" applyBorder="1" applyAlignment="1">
      <alignment horizontal="right" vertical="center" wrapText="1"/>
    </xf>
    <xf numFmtId="169" fontId="5" fillId="0" borderId="32" xfId="3" applyNumberFormat="1" applyFont="1" applyBorder="1" applyAlignment="1">
      <alignment horizontal="right" vertical="center" wrapText="1"/>
    </xf>
    <xf numFmtId="169" fontId="5" fillId="0" borderId="29" xfId="3" applyNumberFormat="1" applyFont="1" applyBorder="1" applyAlignment="1">
      <alignment horizontal="right" vertical="center" wrapText="1"/>
    </xf>
    <xf numFmtId="169" fontId="2" fillId="9" borderId="12" xfId="3" applyNumberFormat="1" applyFont="1" applyFill="1" applyBorder="1" applyAlignment="1">
      <alignment horizontal="right" vertical="center" wrapText="1"/>
    </xf>
    <xf numFmtId="169" fontId="5" fillId="0" borderId="15" xfId="3" applyNumberFormat="1" applyFont="1" applyBorder="1" applyAlignment="1">
      <alignment horizontal="right" vertical="center" wrapText="1"/>
    </xf>
    <xf numFmtId="169" fontId="5" fillId="0" borderId="10" xfId="3" applyNumberFormat="1" applyFont="1" applyBorder="1" applyAlignment="1">
      <alignment horizontal="right" vertical="center" wrapText="1"/>
    </xf>
    <xf numFmtId="169" fontId="5" fillId="0" borderId="21" xfId="3" applyNumberFormat="1" applyFont="1" applyBorder="1" applyAlignment="1">
      <alignment horizontal="right" vertical="center" wrapText="1"/>
    </xf>
    <xf numFmtId="169" fontId="5" fillId="0" borderId="13" xfId="3" applyNumberFormat="1" applyFont="1" applyBorder="1" applyAlignment="1">
      <alignment horizontal="right" vertical="center" wrapText="1"/>
    </xf>
    <xf numFmtId="169" fontId="5" fillId="0" borderId="24" xfId="3" applyNumberFormat="1" applyFont="1" applyBorder="1" applyAlignment="1">
      <alignment horizontal="right" vertical="center" wrapText="1"/>
    </xf>
    <xf numFmtId="169" fontId="5" fillId="0" borderId="27" xfId="3" applyNumberFormat="1" applyFont="1" applyBorder="1" applyAlignment="1">
      <alignment horizontal="right" vertical="center" wrapText="1"/>
    </xf>
    <xf numFmtId="169" fontId="2" fillId="4" borderId="12" xfId="3" applyNumberFormat="1" applyFont="1" applyFill="1" applyBorder="1" applyAlignment="1">
      <alignment horizontal="right" vertical="center" wrapText="1"/>
    </xf>
    <xf numFmtId="169" fontId="2" fillId="3" borderId="12" xfId="3" applyNumberFormat="1" applyFont="1" applyFill="1" applyBorder="1" applyAlignment="1">
      <alignment horizontal="right" vertical="center" wrapText="1"/>
    </xf>
    <xf numFmtId="169" fontId="5" fillId="0" borderId="14" xfId="3" applyNumberFormat="1" applyFont="1" applyBorder="1" applyAlignment="1">
      <alignment horizontal="right" vertical="center" wrapText="1"/>
    </xf>
    <xf numFmtId="169" fontId="5" fillId="0" borderId="20" xfId="3" applyNumberFormat="1" applyFont="1" applyBorder="1" applyAlignment="1">
      <alignment horizontal="right" vertical="center" wrapText="1"/>
    </xf>
    <xf numFmtId="169" fontId="5" fillId="0" borderId="38" xfId="3" applyNumberFormat="1" applyFont="1" applyBorder="1" applyAlignment="1">
      <alignment horizontal="right" vertical="center" wrapText="1"/>
    </xf>
    <xf numFmtId="169" fontId="3" fillId="2" borderId="1" xfId="3" applyNumberFormat="1" applyFont="1" applyFill="1" applyBorder="1" applyAlignment="1">
      <alignment horizontal="right" vertical="center" wrapText="1"/>
    </xf>
    <xf numFmtId="169" fontId="5" fillId="0" borderId="39" xfId="3" applyNumberFormat="1" applyFont="1" applyBorder="1" applyAlignment="1">
      <alignment horizontal="right" vertical="center" wrapText="1"/>
    </xf>
    <xf numFmtId="169" fontId="5" fillId="0" borderId="25" xfId="3" applyNumberFormat="1" applyFont="1" applyBorder="1" applyAlignment="1">
      <alignment horizontal="right" vertical="center" wrapText="1"/>
    </xf>
    <xf numFmtId="169" fontId="5" fillId="0" borderId="37" xfId="3" applyNumberFormat="1" applyFont="1" applyBorder="1" applyAlignment="1">
      <alignment horizontal="right" vertical="center" wrapText="1"/>
    </xf>
  </cellXfs>
  <cellStyles count="5">
    <cellStyle name="Moneda" xfId="4" builtinId="4"/>
    <cellStyle name="Moneda 2" xfId="3" xr:uid="{F49B2D5A-00F9-4F8A-A462-850E09C12762}"/>
    <cellStyle name="Normal" xfId="0" builtinId="0"/>
    <cellStyle name="Normal 10" xfId="2" xr:uid="{A0F9927D-083E-4982-B3BB-A3DDC3EB108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1476375</xdr:colOff>
      <xdr:row>0</xdr:row>
      <xdr:rowOff>127000</xdr:rowOff>
    </xdr:from>
    <xdr:to>
      <xdr:col>12</xdr:col>
      <xdr:colOff>6164</xdr:colOff>
      <xdr:row>3</xdr:row>
      <xdr:rowOff>111311</xdr:rowOff>
    </xdr:to>
    <xdr:pic>
      <xdr:nvPicPr>
        <xdr:cNvPr id="2" name="Imagen 1" descr="logo (002)">
          <a:extLst>
            <a:ext uri="{FF2B5EF4-FFF2-40B4-BE49-F238E27FC236}">
              <a16:creationId xmlns:a16="http://schemas.microsoft.com/office/drawing/2014/main" id="{457EE900-C4EB-4361-B9F5-E001B63E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8375" y="127000"/>
          <a:ext cx="3101789" cy="55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174625</xdr:colOff>
      <xdr:row>0</xdr:row>
      <xdr:rowOff>0</xdr:rowOff>
    </xdr:from>
    <xdr:to>
      <xdr:col>1</xdr:col>
      <xdr:colOff>1485899</xdr:colOff>
      <xdr:row>3</xdr:row>
      <xdr:rowOff>113645</xdr:rowOff>
    </xdr:to>
    <xdr:pic>
      <xdr:nvPicPr>
        <xdr:cNvPr id="3" name="5 Imagen" descr="Captura de pantalla 2011-11-17 a las 11">
          <a:extLst>
            <a:ext uri="{FF2B5EF4-FFF2-40B4-BE49-F238E27FC236}">
              <a16:creationId xmlns:a16="http://schemas.microsoft.com/office/drawing/2014/main" id="{36D29B6C-C7FE-4CCE-AD8E-0FFEF1A9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6625" y="0"/>
          <a:ext cx="1311274" cy="685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9E09-3B44-4400-9B39-490F6049CDE4}">
  <dimension ref="B4:AV53"/>
  <sheetViews>
    <sheetView tabSelected="1" topLeftCell="C1" zoomScaleNormal="100" workbookViewId="0">
      <selection activeCell="I58" sqref="I58"/>
    </sheetView>
  </sheetViews>
  <sheetFormatPr baseColWidth="10" defaultRowHeight="15"/>
  <cols>
    <col min="1" max="1" width="0" hidden="1" customWidth="1"/>
    <col min="2" max="2" width="57" style="6" customWidth="1"/>
    <col min="4" max="4" width="25.7109375" style="13" bestFit="1" customWidth="1"/>
    <col min="5" max="5" width="24.42578125" style="13" bestFit="1" customWidth="1"/>
    <col min="6" max="6" width="12.140625" style="4" bestFit="1" customWidth="1"/>
    <col min="7" max="7" width="23" style="13" bestFit="1" customWidth="1"/>
    <col min="8" max="8" width="12.140625" style="4" bestFit="1" customWidth="1"/>
    <col min="9" max="9" width="23" style="13" bestFit="1" customWidth="1"/>
    <col min="10" max="10" width="12.140625" style="4" bestFit="1" customWidth="1"/>
    <col min="11" max="11" width="23" style="13" bestFit="1" customWidth="1"/>
    <col min="12" max="12" width="11.5703125" style="4" bestFit="1" customWidth="1"/>
    <col min="15" max="15" width="14.140625" style="10" bestFit="1" customWidth="1"/>
  </cols>
  <sheetData>
    <row r="4" spans="2:48" ht="15.75" thickBot="1"/>
    <row r="5" spans="2:48" s="7" customFormat="1" ht="18.75" thickBot="1">
      <c r="B5" s="82" t="s">
        <v>37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8"/>
      <c r="N5" s="8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2:48" s="21" customFormat="1" ht="30.75" thickBot="1">
      <c r="B6" s="1" t="s">
        <v>0</v>
      </c>
      <c r="C6" s="25" t="s">
        <v>27</v>
      </c>
      <c r="D6" s="14" t="s">
        <v>31</v>
      </c>
      <c r="E6" s="14" t="s">
        <v>32</v>
      </c>
      <c r="F6" s="5" t="s">
        <v>33</v>
      </c>
      <c r="G6" s="14" t="s">
        <v>34</v>
      </c>
      <c r="H6" s="5" t="s">
        <v>33</v>
      </c>
      <c r="I6" s="14" t="s">
        <v>35</v>
      </c>
      <c r="J6" s="5" t="s">
        <v>33</v>
      </c>
      <c r="K6" s="14" t="s">
        <v>36</v>
      </c>
      <c r="L6" s="5" t="s">
        <v>33</v>
      </c>
      <c r="M6" s="19"/>
      <c r="N6" s="19"/>
      <c r="O6" s="20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2:48" s="17" customFormat="1" ht="19.5" thickBot="1">
      <c r="B7" s="22" t="s">
        <v>1</v>
      </c>
      <c r="C7" s="23" t="s">
        <v>28</v>
      </c>
      <c r="D7" s="85">
        <f>+D8+D9</f>
        <v>27019466345</v>
      </c>
      <c r="E7" s="85">
        <f>+E8+E9</f>
        <v>26670100877.209999</v>
      </c>
      <c r="F7" s="24">
        <f t="shared" ref="F7:F21" si="0">+E7/$D7</f>
        <v>0.98706986054687007</v>
      </c>
      <c r="G7" s="108">
        <f>+G8+G9</f>
        <v>26670100877.209999</v>
      </c>
      <c r="H7" s="40">
        <f t="shared" ref="H7:H21" si="1">+G7/$D7</f>
        <v>0.98706986054687007</v>
      </c>
      <c r="I7" s="108">
        <f>+I8+I9</f>
        <v>24156679081.34</v>
      </c>
      <c r="J7" s="40">
        <f t="shared" ref="J7:J21" si="2">+I7/$D7</f>
        <v>0.89404723146244658</v>
      </c>
      <c r="K7" s="108">
        <f>+K8+K9</f>
        <v>23902547115.130001</v>
      </c>
      <c r="L7" s="40">
        <f t="shared" ref="L7:L21" si="3">+K7/$D7</f>
        <v>0.88464171756498111</v>
      </c>
      <c r="M7" s="15"/>
      <c r="N7" s="15"/>
      <c r="O7" s="1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2:48" ht="16.5" thickBot="1">
      <c r="B8" s="28" t="s">
        <v>2</v>
      </c>
      <c r="C8" s="31" t="s">
        <v>29</v>
      </c>
      <c r="D8" s="86">
        <f>+D10+D35</f>
        <v>18632449009</v>
      </c>
      <c r="E8" s="86">
        <f>+E10+E35</f>
        <v>18445860413.560001</v>
      </c>
      <c r="F8" s="37">
        <f t="shared" si="0"/>
        <v>0.98998582551601932</v>
      </c>
      <c r="G8" s="86">
        <f>+G10+G35</f>
        <v>18445860413.560001</v>
      </c>
      <c r="H8" s="34">
        <f t="shared" si="1"/>
        <v>0.98998582551601932</v>
      </c>
      <c r="I8" s="86">
        <f>+I10+I35</f>
        <v>15967741884.210001</v>
      </c>
      <c r="J8" s="34">
        <f t="shared" si="2"/>
        <v>0.85698567464197162</v>
      </c>
      <c r="K8" s="86">
        <f>+K10+K35</f>
        <v>15932655201.210001</v>
      </c>
      <c r="L8" s="34">
        <f t="shared" si="3"/>
        <v>0.85510257902834341</v>
      </c>
      <c r="M8" s="9"/>
      <c r="N8" s="9"/>
      <c r="O8" s="12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6.5" thickBot="1">
      <c r="B9" s="28" t="s">
        <v>2</v>
      </c>
      <c r="C9" s="31" t="s">
        <v>30</v>
      </c>
      <c r="D9" s="86">
        <f>+D11+D36</f>
        <v>8387017336</v>
      </c>
      <c r="E9" s="86">
        <f>+E11+E36</f>
        <v>8224240463.6499996</v>
      </c>
      <c r="F9" s="37">
        <f t="shared" si="0"/>
        <v>0.98059180447245464</v>
      </c>
      <c r="G9" s="86">
        <f>+G11+G36</f>
        <v>8224240463.6499996</v>
      </c>
      <c r="H9" s="34">
        <f t="shared" si="1"/>
        <v>0.98059180447245464</v>
      </c>
      <c r="I9" s="86">
        <f>+I11+I36</f>
        <v>8188937197.1300001</v>
      </c>
      <c r="J9" s="34">
        <f t="shared" si="2"/>
        <v>0.97638252898086053</v>
      </c>
      <c r="K9" s="86">
        <f>+K11+K36</f>
        <v>7969891913.9200001</v>
      </c>
      <c r="L9" s="34">
        <f t="shared" si="3"/>
        <v>0.95026534399904572</v>
      </c>
    </row>
    <row r="10" spans="2:48" ht="15.75" thickBot="1">
      <c r="B10" s="29" t="s">
        <v>3</v>
      </c>
      <c r="C10" s="32" t="s">
        <v>29</v>
      </c>
      <c r="D10" s="87">
        <f>+D12+D23+D28</f>
        <v>10157249009</v>
      </c>
      <c r="E10" s="87">
        <f>+E12+E23+E28</f>
        <v>10040239004.700001</v>
      </c>
      <c r="F10" s="38">
        <f t="shared" si="0"/>
        <v>0.98848014809951779</v>
      </c>
      <c r="G10" s="87">
        <f>+G12+G23+G28</f>
        <v>10040239004.700001</v>
      </c>
      <c r="H10" s="35">
        <f t="shared" si="1"/>
        <v>0.98848014809951779</v>
      </c>
      <c r="I10" s="87">
        <f>+I12+I23+I28</f>
        <v>9952577384.7000008</v>
      </c>
      <c r="J10" s="35">
        <f t="shared" si="2"/>
        <v>0.97984969905545816</v>
      </c>
      <c r="K10" s="87">
        <f>+K12+K23+K28</f>
        <v>9936191917.7000008</v>
      </c>
      <c r="L10" s="35">
        <f t="shared" si="3"/>
        <v>0.97823651944496703</v>
      </c>
    </row>
    <row r="11" spans="2:48" ht="15.75" thickBot="1">
      <c r="B11" s="29" t="s">
        <v>3</v>
      </c>
      <c r="C11" s="32" t="s">
        <v>30</v>
      </c>
      <c r="D11" s="87">
        <f>+D13+D24+D29</f>
        <v>1445590844</v>
      </c>
      <c r="E11" s="87">
        <f>+E13+E24+E29</f>
        <v>1388823990.45</v>
      </c>
      <c r="F11" s="38">
        <f t="shared" si="0"/>
        <v>0.96073103687283734</v>
      </c>
      <c r="G11" s="87">
        <f>+G13+G24+G29</f>
        <v>1388823990.45</v>
      </c>
      <c r="H11" s="35">
        <f t="shared" si="1"/>
        <v>0.96073103687283734</v>
      </c>
      <c r="I11" s="87">
        <f>+I13+I24+I29</f>
        <v>1388823990.45</v>
      </c>
      <c r="J11" s="35">
        <f t="shared" si="2"/>
        <v>0.96073103687283734</v>
      </c>
      <c r="K11" s="87">
        <f>+K13+K24+K29</f>
        <v>1380021835.45</v>
      </c>
      <c r="L11" s="35">
        <f t="shared" si="3"/>
        <v>0.95464206983452649</v>
      </c>
    </row>
    <row r="12" spans="2:48" ht="15.75" thickBot="1">
      <c r="B12" s="30" t="s">
        <v>4</v>
      </c>
      <c r="C12" s="33" t="s">
        <v>29</v>
      </c>
      <c r="D12" s="88">
        <f>+D14+D15+D16+D17+D19+D21</f>
        <v>8242558159</v>
      </c>
      <c r="E12" s="88">
        <f>+E14+E15+E16+E17+E19+E21</f>
        <v>8233840085.4700003</v>
      </c>
      <c r="F12" s="39">
        <f t="shared" si="0"/>
        <v>0.99894230973420783</v>
      </c>
      <c r="G12" s="88">
        <f>+G14+G15+G16+G17+G19+G21</f>
        <v>8233840085.4700003</v>
      </c>
      <c r="H12" s="36">
        <f t="shared" si="1"/>
        <v>0.99894230973420783</v>
      </c>
      <c r="I12" s="88">
        <f>+I14+I15+I16+I17+I19+I21</f>
        <v>8233840085.4700003</v>
      </c>
      <c r="J12" s="36">
        <f t="shared" si="2"/>
        <v>0.99894230973420783</v>
      </c>
      <c r="K12" s="88">
        <f>+K14+K15+K16+K17+K19+K21</f>
        <v>8221558413.4700003</v>
      </c>
      <c r="L12" s="36">
        <f t="shared" si="3"/>
        <v>0.99745227814897852</v>
      </c>
    </row>
    <row r="13" spans="2:48" ht="15.75" thickBot="1">
      <c r="B13" s="30" t="s">
        <v>4</v>
      </c>
      <c r="C13" s="33" t="s">
        <v>30</v>
      </c>
      <c r="D13" s="88">
        <f>+D18+D20+D22</f>
        <v>590261125</v>
      </c>
      <c r="E13" s="88">
        <f>+E18+E20+E22</f>
        <v>582607122.45000005</v>
      </c>
      <c r="F13" s="39">
        <f t="shared" si="0"/>
        <v>0.98703285338332258</v>
      </c>
      <c r="G13" s="88">
        <f>+G18+G20+G22</f>
        <v>582607122.45000005</v>
      </c>
      <c r="H13" s="36">
        <f t="shared" si="1"/>
        <v>0.98703285338332258</v>
      </c>
      <c r="I13" s="88">
        <f>+I18+I20+I22</f>
        <v>582607122.45000005</v>
      </c>
      <c r="J13" s="36">
        <f t="shared" si="2"/>
        <v>0.98703285338332258</v>
      </c>
      <c r="K13" s="88">
        <f>+K18+K20+K22</f>
        <v>574286571.45000005</v>
      </c>
      <c r="L13" s="36">
        <f t="shared" si="3"/>
        <v>0.97293646341693274</v>
      </c>
    </row>
    <row r="14" spans="2:48">
      <c r="B14" s="58" t="s">
        <v>5</v>
      </c>
      <c r="C14" s="61" t="s">
        <v>29</v>
      </c>
      <c r="D14" s="89">
        <v>4560875871</v>
      </c>
      <c r="E14" s="90">
        <v>4556387202</v>
      </c>
      <c r="F14" s="66">
        <f t="shared" si="0"/>
        <v>0.9990158317992075</v>
      </c>
      <c r="G14" s="90">
        <v>4556387202</v>
      </c>
      <c r="H14" s="66">
        <f t="shared" si="1"/>
        <v>0.9990158317992075</v>
      </c>
      <c r="I14" s="90">
        <v>4556387202</v>
      </c>
      <c r="J14" s="66">
        <f t="shared" si="2"/>
        <v>0.9990158317992075</v>
      </c>
      <c r="K14" s="90">
        <v>4556387202</v>
      </c>
      <c r="L14" s="66">
        <f t="shared" si="3"/>
        <v>0.9990158317992075</v>
      </c>
    </row>
    <row r="15" spans="2:48">
      <c r="B15" s="59" t="s">
        <v>6</v>
      </c>
      <c r="C15" s="62" t="s">
        <v>29</v>
      </c>
      <c r="D15" s="91">
        <v>433211924</v>
      </c>
      <c r="E15" s="92">
        <v>430844848</v>
      </c>
      <c r="F15" s="67">
        <f t="shared" si="0"/>
        <v>0.99453598604086435</v>
      </c>
      <c r="G15" s="92">
        <v>430844848</v>
      </c>
      <c r="H15" s="67">
        <f t="shared" si="1"/>
        <v>0.99453598604086435</v>
      </c>
      <c r="I15" s="92">
        <v>430844848</v>
      </c>
      <c r="J15" s="67">
        <f t="shared" si="2"/>
        <v>0.99453598604086435</v>
      </c>
      <c r="K15" s="92">
        <v>430844848</v>
      </c>
      <c r="L15" s="67">
        <f t="shared" si="3"/>
        <v>0.99453598604086435</v>
      </c>
    </row>
    <row r="16" spans="2:48">
      <c r="B16" s="59" t="s">
        <v>7</v>
      </c>
      <c r="C16" s="62" t="s">
        <v>29</v>
      </c>
      <c r="D16" s="91">
        <v>1271742567</v>
      </c>
      <c r="E16" s="92">
        <v>1270968387</v>
      </c>
      <c r="F16" s="67">
        <f t="shared" si="0"/>
        <v>0.99939124472193597</v>
      </c>
      <c r="G16" s="92">
        <v>1270968387</v>
      </c>
      <c r="H16" s="67">
        <f t="shared" si="1"/>
        <v>0.99939124472193597</v>
      </c>
      <c r="I16" s="92">
        <v>1270968387</v>
      </c>
      <c r="J16" s="67">
        <f t="shared" si="2"/>
        <v>0.99939124472193597</v>
      </c>
      <c r="K16" s="92">
        <v>1270968387</v>
      </c>
      <c r="L16" s="67">
        <f t="shared" si="3"/>
        <v>0.99939124472193597</v>
      </c>
    </row>
    <row r="17" spans="2:12" hidden="1">
      <c r="B17" s="59" t="s">
        <v>8</v>
      </c>
      <c r="C17" s="62" t="s">
        <v>29</v>
      </c>
      <c r="D17" s="91">
        <v>0</v>
      </c>
      <c r="E17" s="92">
        <v>0</v>
      </c>
      <c r="F17" s="67">
        <v>0</v>
      </c>
      <c r="G17" s="92">
        <v>0</v>
      </c>
      <c r="H17" s="67">
        <v>0</v>
      </c>
      <c r="I17" s="92">
        <v>0</v>
      </c>
      <c r="J17" s="67">
        <v>0</v>
      </c>
      <c r="K17" s="92">
        <v>0</v>
      </c>
      <c r="L17" s="67">
        <v>0</v>
      </c>
    </row>
    <row r="18" spans="2:12">
      <c r="B18" s="59" t="s">
        <v>8</v>
      </c>
      <c r="C18" s="62" t="s">
        <v>30</v>
      </c>
      <c r="D18" s="91">
        <v>87328488</v>
      </c>
      <c r="E18" s="92">
        <v>85517954</v>
      </c>
      <c r="F18" s="67">
        <f t="shared" si="0"/>
        <v>0.97926754440086039</v>
      </c>
      <c r="G18" s="92">
        <v>85517954</v>
      </c>
      <c r="H18" s="67">
        <f t="shared" si="1"/>
        <v>0.97926754440086039</v>
      </c>
      <c r="I18" s="92">
        <v>85517954</v>
      </c>
      <c r="J18" s="67">
        <f t="shared" si="2"/>
        <v>0.97926754440086039</v>
      </c>
      <c r="K18" s="92">
        <v>85517954</v>
      </c>
      <c r="L18" s="67">
        <f t="shared" si="3"/>
        <v>0.97926754440086039</v>
      </c>
    </row>
    <row r="19" spans="2:12" hidden="1">
      <c r="B19" s="59" t="s">
        <v>9</v>
      </c>
      <c r="C19" s="62" t="s">
        <v>29</v>
      </c>
      <c r="D19" s="91">
        <v>0</v>
      </c>
      <c r="E19" s="92">
        <v>0</v>
      </c>
      <c r="F19" s="67">
        <v>0</v>
      </c>
      <c r="G19" s="92">
        <v>0</v>
      </c>
      <c r="H19" s="67">
        <v>0</v>
      </c>
      <c r="I19" s="92">
        <v>0</v>
      </c>
      <c r="J19" s="67">
        <v>0</v>
      </c>
      <c r="K19" s="92">
        <v>0</v>
      </c>
      <c r="L19" s="67">
        <v>0</v>
      </c>
    </row>
    <row r="20" spans="2:12">
      <c r="B20" s="59" t="s">
        <v>9</v>
      </c>
      <c r="C20" s="62" t="s">
        <v>30</v>
      </c>
      <c r="D20" s="91">
        <v>502932637</v>
      </c>
      <c r="E20" s="92">
        <v>497089168.44999999</v>
      </c>
      <c r="F20" s="67">
        <f t="shared" si="0"/>
        <v>0.98838121028522552</v>
      </c>
      <c r="G20" s="92">
        <v>497089168.44999999</v>
      </c>
      <c r="H20" s="67">
        <f t="shared" si="1"/>
        <v>0.98838121028522552</v>
      </c>
      <c r="I20" s="92">
        <v>497089168.44999999</v>
      </c>
      <c r="J20" s="67">
        <f t="shared" si="2"/>
        <v>0.98838121028522552</v>
      </c>
      <c r="K20" s="92">
        <v>488768617.44999999</v>
      </c>
      <c r="L20" s="67">
        <f t="shared" si="3"/>
        <v>0.97183714376842079</v>
      </c>
    </row>
    <row r="21" spans="2:12" ht="26.25" thickBot="1">
      <c r="B21" s="59" t="s">
        <v>10</v>
      </c>
      <c r="C21" s="63" t="s">
        <v>29</v>
      </c>
      <c r="D21" s="93">
        <v>1976727797</v>
      </c>
      <c r="E21" s="94">
        <v>1975639648.47</v>
      </c>
      <c r="F21" s="68">
        <f t="shared" si="0"/>
        <v>0.99944952029730583</v>
      </c>
      <c r="G21" s="94">
        <v>1975639648.47</v>
      </c>
      <c r="H21" s="68">
        <f t="shared" si="1"/>
        <v>0.99944952029730583</v>
      </c>
      <c r="I21" s="94">
        <v>1975639648.47</v>
      </c>
      <c r="J21" s="68">
        <f t="shared" si="2"/>
        <v>0.99944952029730583</v>
      </c>
      <c r="K21" s="94">
        <v>1963357976.47</v>
      </c>
      <c r="L21" s="68">
        <f t="shared" si="3"/>
        <v>0.9932363876552498</v>
      </c>
    </row>
    <row r="22" spans="2:12" ht="26.25" hidden="1" thickBot="1">
      <c r="B22" s="45" t="s">
        <v>10</v>
      </c>
      <c r="C22" s="60" t="s">
        <v>30</v>
      </c>
      <c r="D22" s="95">
        <v>0</v>
      </c>
      <c r="E22" s="95">
        <v>0</v>
      </c>
      <c r="F22" s="27">
        <v>0</v>
      </c>
      <c r="G22" s="95">
        <v>0</v>
      </c>
      <c r="H22" s="27">
        <v>0</v>
      </c>
      <c r="I22" s="95">
        <v>0</v>
      </c>
      <c r="J22" s="27">
        <v>0</v>
      </c>
      <c r="K22" s="95">
        <v>0</v>
      </c>
      <c r="L22" s="41">
        <v>0</v>
      </c>
    </row>
    <row r="23" spans="2:12" ht="15.75" thickBot="1">
      <c r="B23" s="51" t="s">
        <v>11</v>
      </c>
      <c r="C23" s="52" t="s">
        <v>29</v>
      </c>
      <c r="D23" s="96">
        <f>+D26</f>
        <v>1884289054</v>
      </c>
      <c r="E23" s="96">
        <f>+E26</f>
        <v>1775997123.23</v>
      </c>
      <c r="F23" s="53">
        <f t="shared" ref="F23:F36" si="4">+E23/$D23</f>
        <v>0.94252902412179485</v>
      </c>
      <c r="G23" s="96">
        <f>+G26</f>
        <v>1775997123.23</v>
      </c>
      <c r="H23" s="53">
        <f t="shared" ref="H23:H36" si="5">+G23/$D23</f>
        <v>0.94252902412179485</v>
      </c>
      <c r="I23" s="96">
        <f>+I26</f>
        <v>1688335503.23</v>
      </c>
      <c r="J23" s="53">
        <f t="shared" ref="J23:J44" si="6">+I23/$D23</f>
        <v>0.89600663955775439</v>
      </c>
      <c r="K23" s="96">
        <f>+K26</f>
        <v>1684231708.23</v>
      </c>
      <c r="L23" s="53">
        <f t="shared" ref="L23:L44" si="7">+K23/$D23</f>
        <v>0.89382873856571265</v>
      </c>
    </row>
    <row r="24" spans="2:12" ht="15.75" thickBot="1">
      <c r="B24" s="51" t="s">
        <v>11</v>
      </c>
      <c r="C24" s="72" t="s">
        <v>30</v>
      </c>
      <c r="D24" s="96">
        <f>+D25+D27</f>
        <v>711022206</v>
      </c>
      <c r="E24" s="96">
        <f>+E25+E27</f>
        <v>707651955</v>
      </c>
      <c r="F24" s="53">
        <f t="shared" si="4"/>
        <v>0.99525999192210879</v>
      </c>
      <c r="G24" s="96">
        <f>+G25+G27</f>
        <v>707651955</v>
      </c>
      <c r="H24" s="53">
        <f t="shared" si="5"/>
        <v>0.99525999192210879</v>
      </c>
      <c r="I24" s="96">
        <f>+I25+I27</f>
        <v>707651955</v>
      </c>
      <c r="J24" s="53">
        <f t="shared" si="6"/>
        <v>0.99525999192210879</v>
      </c>
      <c r="K24" s="96">
        <f>+K25+K27</f>
        <v>707170351</v>
      </c>
      <c r="L24" s="53">
        <f t="shared" si="7"/>
        <v>0.99458265161411852</v>
      </c>
    </row>
    <row r="25" spans="2:12">
      <c r="B25" s="58" t="s">
        <v>12</v>
      </c>
      <c r="C25" s="61" t="s">
        <v>30</v>
      </c>
      <c r="D25" s="97">
        <v>137895631</v>
      </c>
      <c r="E25" s="98">
        <v>137018463</v>
      </c>
      <c r="F25" s="65">
        <f t="shared" si="4"/>
        <v>0.99363889926287807</v>
      </c>
      <c r="G25" s="90">
        <v>137018463</v>
      </c>
      <c r="H25" s="49">
        <f t="shared" si="5"/>
        <v>0.99363889926287807</v>
      </c>
      <c r="I25" s="90">
        <v>137018463</v>
      </c>
      <c r="J25" s="49">
        <f t="shared" si="6"/>
        <v>0.99363889926287807</v>
      </c>
      <c r="K25" s="90">
        <v>137018463</v>
      </c>
      <c r="L25" s="66">
        <f t="shared" si="7"/>
        <v>0.99363889926287807</v>
      </c>
    </row>
    <row r="26" spans="2:12">
      <c r="B26" s="59" t="s">
        <v>13</v>
      </c>
      <c r="C26" s="62" t="s">
        <v>29</v>
      </c>
      <c r="D26" s="99">
        <v>1884289054</v>
      </c>
      <c r="E26" s="100">
        <v>1775997123.23</v>
      </c>
      <c r="F26" s="42">
        <f t="shared" si="4"/>
        <v>0.94252902412179485</v>
      </c>
      <c r="G26" s="92">
        <v>1775997123.23</v>
      </c>
      <c r="H26" s="43">
        <f t="shared" si="5"/>
        <v>0.94252902412179485</v>
      </c>
      <c r="I26" s="92">
        <v>1688335503.23</v>
      </c>
      <c r="J26" s="43">
        <f t="shared" si="6"/>
        <v>0.89600663955775439</v>
      </c>
      <c r="K26" s="92">
        <v>1684231708.23</v>
      </c>
      <c r="L26" s="70">
        <f t="shared" si="7"/>
        <v>0.89382873856571265</v>
      </c>
    </row>
    <row r="27" spans="2:12" ht="15.75" thickBot="1">
      <c r="B27" s="64" t="s">
        <v>13</v>
      </c>
      <c r="C27" s="63" t="s">
        <v>30</v>
      </c>
      <c r="D27" s="101">
        <v>573126575</v>
      </c>
      <c r="E27" s="102">
        <v>570633492</v>
      </c>
      <c r="F27" s="69">
        <f t="shared" si="4"/>
        <v>0.99565003071092983</v>
      </c>
      <c r="G27" s="94">
        <v>570633492</v>
      </c>
      <c r="H27" s="48">
        <f t="shared" si="5"/>
        <v>0.99565003071092983</v>
      </c>
      <c r="I27" s="94">
        <v>570633492</v>
      </c>
      <c r="J27" s="48">
        <f t="shared" si="6"/>
        <v>0.99565003071092983</v>
      </c>
      <c r="K27" s="94">
        <v>570151888</v>
      </c>
      <c r="L27" s="71">
        <f t="shared" si="7"/>
        <v>0.99480972069738693</v>
      </c>
    </row>
    <row r="28" spans="2:12" ht="15.75" thickBot="1">
      <c r="B28" s="54" t="s">
        <v>14</v>
      </c>
      <c r="C28" s="73" t="s">
        <v>29</v>
      </c>
      <c r="D28" s="103">
        <f>+D30</f>
        <v>30401796</v>
      </c>
      <c r="E28" s="103">
        <f>+E30</f>
        <v>30401796</v>
      </c>
      <c r="F28" s="53">
        <f t="shared" si="4"/>
        <v>1</v>
      </c>
      <c r="G28" s="103">
        <f>+G30</f>
        <v>30401796</v>
      </c>
      <c r="H28" s="53">
        <f t="shared" si="5"/>
        <v>1</v>
      </c>
      <c r="I28" s="103">
        <f>+I30</f>
        <v>30401796</v>
      </c>
      <c r="J28" s="53">
        <f t="shared" si="6"/>
        <v>1</v>
      </c>
      <c r="K28" s="103">
        <f>+K30</f>
        <v>30401796</v>
      </c>
      <c r="L28" s="53">
        <f t="shared" si="7"/>
        <v>1</v>
      </c>
    </row>
    <row r="29" spans="2:12" ht="15.75" thickBot="1">
      <c r="B29" s="54" t="s">
        <v>14</v>
      </c>
      <c r="C29" s="55" t="s">
        <v>30</v>
      </c>
      <c r="D29" s="103">
        <f>+D31+D32+D33+D34</f>
        <v>144307513</v>
      </c>
      <c r="E29" s="103">
        <f>+E31+E32+E33+E34</f>
        <v>98564913</v>
      </c>
      <c r="F29" s="53">
        <f t="shared" si="4"/>
        <v>0.68301996861383096</v>
      </c>
      <c r="G29" s="103">
        <f>+G31+G32+G33+G34</f>
        <v>98564913</v>
      </c>
      <c r="H29" s="53">
        <f t="shared" si="5"/>
        <v>0.68301996861383096</v>
      </c>
      <c r="I29" s="103">
        <f>+I31+I32+I33+I34</f>
        <v>98564913</v>
      </c>
      <c r="J29" s="53">
        <f t="shared" si="6"/>
        <v>0.68301996861383096</v>
      </c>
      <c r="K29" s="103">
        <f>+K31+K32+K33+K34</f>
        <v>98564913</v>
      </c>
      <c r="L29" s="53">
        <f t="shared" si="7"/>
        <v>0.68301996861383096</v>
      </c>
    </row>
    <row r="30" spans="2:12">
      <c r="B30" s="58" t="s">
        <v>15</v>
      </c>
      <c r="C30" s="61" t="s">
        <v>29</v>
      </c>
      <c r="D30" s="90">
        <v>30401796</v>
      </c>
      <c r="E30" s="90">
        <v>30401796</v>
      </c>
      <c r="F30" s="49">
        <f t="shared" si="4"/>
        <v>1</v>
      </c>
      <c r="G30" s="90">
        <v>30401796</v>
      </c>
      <c r="H30" s="49">
        <f t="shared" si="5"/>
        <v>1</v>
      </c>
      <c r="I30" s="90">
        <v>30401796</v>
      </c>
      <c r="J30" s="49">
        <f t="shared" si="6"/>
        <v>1</v>
      </c>
      <c r="K30" s="90">
        <v>30401796</v>
      </c>
      <c r="L30" s="66">
        <f t="shared" si="7"/>
        <v>1</v>
      </c>
    </row>
    <row r="31" spans="2:12">
      <c r="B31" s="59" t="s">
        <v>15</v>
      </c>
      <c r="C31" s="62" t="s">
        <v>30</v>
      </c>
      <c r="D31" s="92">
        <v>17424597</v>
      </c>
      <c r="E31" s="92">
        <v>17424597</v>
      </c>
      <c r="F31" s="43">
        <f t="shared" si="4"/>
        <v>1</v>
      </c>
      <c r="G31" s="92">
        <v>17424597</v>
      </c>
      <c r="H31" s="43">
        <f t="shared" si="5"/>
        <v>1</v>
      </c>
      <c r="I31" s="92">
        <v>17424597</v>
      </c>
      <c r="J31" s="43">
        <f t="shared" si="6"/>
        <v>1</v>
      </c>
      <c r="K31" s="92">
        <v>17424597</v>
      </c>
      <c r="L31" s="70">
        <f t="shared" si="7"/>
        <v>1</v>
      </c>
    </row>
    <row r="32" spans="2:12" ht="25.5">
      <c r="B32" s="59" t="s">
        <v>16</v>
      </c>
      <c r="C32" s="62" t="s">
        <v>30</v>
      </c>
      <c r="D32" s="92">
        <v>65798889</v>
      </c>
      <c r="E32" s="92">
        <v>65798889</v>
      </c>
      <c r="F32" s="43">
        <f t="shared" si="4"/>
        <v>1</v>
      </c>
      <c r="G32" s="92">
        <v>65798889</v>
      </c>
      <c r="H32" s="43">
        <f t="shared" si="5"/>
        <v>1</v>
      </c>
      <c r="I32" s="92">
        <v>65798889</v>
      </c>
      <c r="J32" s="43">
        <f t="shared" si="6"/>
        <v>1</v>
      </c>
      <c r="K32" s="92">
        <v>65798889</v>
      </c>
      <c r="L32" s="70">
        <f t="shared" si="7"/>
        <v>1</v>
      </c>
    </row>
    <row r="33" spans="2:12">
      <c r="B33" s="59" t="s">
        <v>17</v>
      </c>
      <c r="C33" s="62" t="s">
        <v>30</v>
      </c>
      <c r="D33" s="92">
        <v>15146027</v>
      </c>
      <c r="E33" s="92">
        <v>15146027</v>
      </c>
      <c r="F33" s="43">
        <f t="shared" si="4"/>
        <v>1</v>
      </c>
      <c r="G33" s="92">
        <v>15146027</v>
      </c>
      <c r="H33" s="43">
        <f t="shared" si="5"/>
        <v>1</v>
      </c>
      <c r="I33" s="92">
        <v>15146027</v>
      </c>
      <c r="J33" s="43">
        <f t="shared" si="6"/>
        <v>1</v>
      </c>
      <c r="K33" s="92">
        <v>15146027</v>
      </c>
      <c r="L33" s="70">
        <f t="shared" si="7"/>
        <v>1</v>
      </c>
    </row>
    <row r="34" spans="2:12" ht="15.75" thickBot="1">
      <c r="B34" s="64" t="s">
        <v>18</v>
      </c>
      <c r="C34" s="63" t="s">
        <v>30</v>
      </c>
      <c r="D34" s="94">
        <v>45938000</v>
      </c>
      <c r="E34" s="94">
        <v>195400</v>
      </c>
      <c r="F34" s="48">
        <f t="shared" si="4"/>
        <v>4.2535591449344773E-3</v>
      </c>
      <c r="G34" s="94">
        <v>195400</v>
      </c>
      <c r="H34" s="48">
        <f t="shared" si="5"/>
        <v>4.2535591449344773E-3</v>
      </c>
      <c r="I34" s="94">
        <v>195400</v>
      </c>
      <c r="J34" s="48">
        <f t="shared" si="6"/>
        <v>4.2535591449344773E-3</v>
      </c>
      <c r="K34" s="94">
        <v>195400</v>
      </c>
      <c r="L34" s="71">
        <f t="shared" si="7"/>
        <v>4.2535591449344773E-3</v>
      </c>
    </row>
    <row r="35" spans="2:12" ht="15.75" thickBot="1">
      <c r="B35" s="56" t="s">
        <v>19</v>
      </c>
      <c r="C35" s="57" t="s">
        <v>29</v>
      </c>
      <c r="D35" s="104">
        <f>+D39+D41+D43+D47+D50+D52</f>
        <v>8475200000</v>
      </c>
      <c r="E35" s="104">
        <f>+E39+E41+E43+E47+E50+E52</f>
        <v>8405621408.8599997</v>
      </c>
      <c r="F35" s="53">
        <f t="shared" si="4"/>
        <v>0.99179033047715681</v>
      </c>
      <c r="G35" s="104">
        <f>+G39+G41+G43+G47+G50+G52</f>
        <v>8405621408.8599997</v>
      </c>
      <c r="H35" s="53">
        <f t="shared" si="5"/>
        <v>0.99179033047715681</v>
      </c>
      <c r="I35" s="104">
        <f>+I39+I41+I43+I47+I50+I52</f>
        <v>6015164499.5100002</v>
      </c>
      <c r="J35" s="53">
        <f t="shared" si="6"/>
        <v>0.70973717428615257</v>
      </c>
      <c r="K35" s="104">
        <f>+K39+K41+K43+K47+K50+K52</f>
        <v>5996463283.5100002</v>
      </c>
      <c r="L35" s="53">
        <f t="shared" si="7"/>
        <v>0.70753059320252032</v>
      </c>
    </row>
    <row r="36" spans="2:12" ht="15.75" thickBot="1">
      <c r="B36" s="56" t="s">
        <v>19</v>
      </c>
      <c r="C36" s="57" t="s">
        <v>30</v>
      </c>
      <c r="D36" s="104">
        <f>+D37+D38+D40+D42+D44+D45+D46+D51+D53</f>
        <v>6941426492</v>
      </c>
      <c r="E36" s="104">
        <f>+E37+E38+E40+E42+E44+E45+E46+E51+E53</f>
        <v>6835416473.1999998</v>
      </c>
      <c r="F36" s="53">
        <f t="shared" si="4"/>
        <v>0.98472792027371081</v>
      </c>
      <c r="G36" s="104">
        <f>+G37+G38+G40+G42+G44+G45+G46+G51+G53</f>
        <v>6835416473.1999998</v>
      </c>
      <c r="H36" s="53">
        <f t="shared" si="5"/>
        <v>0.98472792027371081</v>
      </c>
      <c r="I36" s="104">
        <f>+I37+I38+I40+I42+I44+I45+I46+I51+I53</f>
        <v>6800113206.6800003</v>
      </c>
      <c r="J36" s="53">
        <f t="shared" si="6"/>
        <v>0.97964203964662544</v>
      </c>
      <c r="K36" s="104">
        <f>+K37+K38+K40+K42+K44+K45+K46+K51+K53</f>
        <v>6589870078.4700003</v>
      </c>
      <c r="L36" s="53">
        <f t="shared" si="7"/>
        <v>0.94935386639400865</v>
      </c>
    </row>
    <row r="37" spans="2:12" ht="25.5" hidden="1">
      <c r="B37" s="2" t="s">
        <v>20</v>
      </c>
      <c r="C37" s="26" t="s">
        <v>30</v>
      </c>
      <c r="D37" s="98">
        <v>0</v>
      </c>
      <c r="E37" s="98">
        <v>0</v>
      </c>
      <c r="F37" s="18">
        <v>0</v>
      </c>
      <c r="G37" s="98">
        <v>0</v>
      </c>
      <c r="H37" s="18">
        <v>0</v>
      </c>
      <c r="I37" s="98">
        <v>0</v>
      </c>
      <c r="J37" s="27">
        <v>0</v>
      </c>
      <c r="K37" s="98">
        <v>0</v>
      </c>
      <c r="L37" s="41">
        <v>0</v>
      </c>
    </row>
    <row r="38" spans="2:12" ht="25.5" hidden="1">
      <c r="B38" s="3" t="s">
        <v>20</v>
      </c>
      <c r="C38" s="46" t="s">
        <v>30</v>
      </c>
      <c r="D38" s="102">
        <v>0</v>
      </c>
      <c r="E38" s="102">
        <v>0</v>
      </c>
      <c r="F38" s="47">
        <v>0</v>
      </c>
      <c r="G38" s="102">
        <v>0</v>
      </c>
      <c r="H38" s="47">
        <v>0</v>
      </c>
      <c r="I38" s="102">
        <v>0</v>
      </c>
      <c r="J38" s="77">
        <v>0</v>
      </c>
      <c r="K38" s="102">
        <v>0</v>
      </c>
      <c r="L38" s="78">
        <v>0</v>
      </c>
    </row>
    <row r="39" spans="2:12" ht="25.5">
      <c r="B39" s="59" t="s">
        <v>21</v>
      </c>
      <c r="C39" s="61" t="s">
        <v>29</v>
      </c>
      <c r="D39" s="90">
        <v>660000000</v>
      </c>
      <c r="E39" s="90">
        <v>624090849.41999996</v>
      </c>
      <c r="F39" s="66">
        <f t="shared" ref="F39:F44" si="8">+E39/$D39</f>
        <v>0.94559219609090905</v>
      </c>
      <c r="G39" s="90">
        <v>624090849.41999996</v>
      </c>
      <c r="H39" s="74">
        <f>+G39/$D39</f>
        <v>0.94559219609090905</v>
      </c>
      <c r="I39" s="90">
        <v>250214144</v>
      </c>
      <c r="J39" s="66">
        <f t="shared" si="6"/>
        <v>0.3791123393939394</v>
      </c>
      <c r="K39" s="90">
        <v>231512928</v>
      </c>
      <c r="L39" s="66">
        <f t="shared" si="7"/>
        <v>0.35077716363636363</v>
      </c>
    </row>
    <row r="40" spans="2:12" ht="25.5" hidden="1">
      <c r="B40" s="59" t="s">
        <v>21</v>
      </c>
      <c r="C40" s="62" t="s">
        <v>30</v>
      </c>
      <c r="D40" s="92">
        <v>0</v>
      </c>
      <c r="E40" s="92">
        <v>0</v>
      </c>
      <c r="F40" s="70">
        <v>0</v>
      </c>
      <c r="G40" s="92">
        <v>0</v>
      </c>
      <c r="H40" s="75">
        <v>0</v>
      </c>
      <c r="I40" s="92">
        <v>0</v>
      </c>
      <c r="J40" s="67">
        <v>0</v>
      </c>
      <c r="K40" s="92">
        <v>0</v>
      </c>
      <c r="L40" s="67">
        <v>0</v>
      </c>
    </row>
    <row r="41" spans="2:12" ht="51">
      <c r="B41" s="59" t="s">
        <v>22</v>
      </c>
      <c r="C41" s="62" t="s">
        <v>29</v>
      </c>
      <c r="D41" s="92">
        <v>2475700000</v>
      </c>
      <c r="E41" s="92">
        <v>2461925935.6399999</v>
      </c>
      <c r="F41" s="70">
        <f t="shared" si="8"/>
        <v>0.99443629504382591</v>
      </c>
      <c r="G41" s="92">
        <v>2461925935.6399999</v>
      </c>
      <c r="H41" s="75">
        <f t="shared" ref="H41:H44" si="9">+G41/$D41</f>
        <v>0.99443629504382591</v>
      </c>
      <c r="I41" s="92">
        <v>796202231.03999996</v>
      </c>
      <c r="J41" s="67">
        <f t="shared" si="6"/>
        <v>0.32160691159672011</v>
      </c>
      <c r="K41" s="92">
        <v>796202231.03999996</v>
      </c>
      <c r="L41" s="67">
        <f t="shared" si="7"/>
        <v>0.32160691159672011</v>
      </c>
    </row>
    <row r="42" spans="2:12" ht="51">
      <c r="B42" s="59" t="s">
        <v>22</v>
      </c>
      <c r="C42" s="62" t="s">
        <v>30</v>
      </c>
      <c r="D42" s="92">
        <v>200000000</v>
      </c>
      <c r="E42" s="92">
        <v>186915651</v>
      </c>
      <c r="F42" s="70">
        <f t="shared" si="8"/>
        <v>0.93457825500000002</v>
      </c>
      <c r="G42" s="92">
        <v>186915651</v>
      </c>
      <c r="H42" s="75">
        <f t="shared" si="9"/>
        <v>0.93457825500000002</v>
      </c>
      <c r="I42" s="92">
        <v>186915651</v>
      </c>
      <c r="J42" s="67">
        <f t="shared" si="6"/>
        <v>0.93457825500000002</v>
      </c>
      <c r="K42" s="92">
        <v>163352385</v>
      </c>
      <c r="L42" s="67">
        <f t="shared" si="7"/>
        <v>0.816761925</v>
      </c>
    </row>
    <row r="43" spans="2:12" ht="25.5">
      <c r="B43" s="59" t="s">
        <v>23</v>
      </c>
      <c r="C43" s="62" t="s">
        <v>29</v>
      </c>
      <c r="D43" s="92">
        <v>1040000000</v>
      </c>
      <c r="E43" s="92">
        <v>1037092242.8</v>
      </c>
      <c r="F43" s="70">
        <f t="shared" si="8"/>
        <v>0.9972040796153846</v>
      </c>
      <c r="G43" s="92">
        <v>1037092242.8</v>
      </c>
      <c r="H43" s="75">
        <f t="shared" si="9"/>
        <v>0.9972040796153846</v>
      </c>
      <c r="I43" s="92">
        <v>855736780.47000003</v>
      </c>
      <c r="J43" s="67">
        <f t="shared" si="6"/>
        <v>0.82282382737500004</v>
      </c>
      <c r="K43" s="92">
        <v>855736780.47000003</v>
      </c>
      <c r="L43" s="67">
        <f t="shared" si="7"/>
        <v>0.82282382737500004</v>
      </c>
    </row>
    <row r="44" spans="2:12" ht="26.25" thickBot="1">
      <c r="B44" s="59" t="s">
        <v>23</v>
      </c>
      <c r="C44" s="63" t="s">
        <v>30</v>
      </c>
      <c r="D44" s="94">
        <v>480000000</v>
      </c>
      <c r="E44" s="94">
        <v>467692137.32999998</v>
      </c>
      <c r="F44" s="71">
        <f t="shared" si="8"/>
        <v>0.97435861943750002</v>
      </c>
      <c r="G44" s="94">
        <v>467692137.32999998</v>
      </c>
      <c r="H44" s="76">
        <f t="shared" si="9"/>
        <v>0.97435861943750002</v>
      </c>
      <c r="I44" s="94">
        <v>467692137.32999998</v>
      </c>
      <c r="J44" s="68">
        <f t="shared" si="6"/>
        <v>0.97435861943750002</v>
      </c>
      <c r="K44" s="94">
        <v>451416718</v>
      </c>
      <c r="L44" s="68">
        <f t="shared" si="7"/>
        <v>0.94045149583333332</v>
      </c>
    </row>
    <row r="45" spans="2:12" ht="26.25" hidden="1" thickBot="1">
      <c r="B45" s="45" t="s">
        <v>23</v>
      </c>
      <c r="C45" s="60" t="s">
        <v>30</v>
      </c>
      <c r="D45" s="95">
        <v>0</v>
      </c>
      <c r="E45" s="95">
        <v>0</v>
      </c>
      <c r="F45" s="27">
        <v>0</v>
      </c>
      <c r="G45" s="95">
        <v>0</v>
      </c>
      <c r="H45" s="27">
        <v>0</v>
      </c>
      <c r="I45" s="95">
        <v>0</v>
      </c>
      <c r="J45" s="27">
        <v>0</v>
      </c>
      <c r="K45" s="95">
        <v>0</v>
      </c>
      <c r="L45" s="41">
        <v>0</v>
      </c>
    </row>
    <row r="46" spans="2:12" ht="30.75" thickBot="1">
      <c r="B46" s="54" t="s">
        <v>24</v>
      </c>
      <c r="C46" s="55" t="s">
        <v>30</v>
      </c>
      <c r="D46" s="103">
        <f>+D48+D49</f>
        <v>5461426492</v>
      </c>
      <c r="E46" s="103">
        <f>+E48+E49</f>
        <v>5383748276.1199999</v>
      </c>
      <c r="F46" s="53">
        <f t="shared" ref="F46:F53" si="10">+E46/$D46</f>
        <v>0.98577693648467402</v>
      </c>
      <c r="G46" s="103">
        <f>+G48+G49</f>
        <v>5383748276.1199999</v>
      </c>
      <c r="H46" s="53">
        <f t="shared" ref="H46:H53" si="11">+G46/$D46</f>
        <v>0.98577693648467402</v>
      </c>
      <c r="I46" s="103">
        <f>+I48+I49</f>
        <v>5348445009.6000004</v>
      </c>
      <c r="J46" s="53">
        <f t="shared" ref="J46:J53" si="12">+I46/$D46</f>
        <v>0.97931282558403066</v>
      </c>
      <c r="K46" s="103">
        <f>+K48+K49</f>
        <v>5192144386.7200003</v>
      </c>
      <c r="L46" s="53">
        <f t="shared" ref="L46:L53" si="13">+K46/$D46</f>
        <v>0.95069381494478611</v>
      </c>
    </row>
    <row r="47" spans="2:12">
      <c r="B47" s="58" t="s">
        <v>24</v>
      </c>
      <c r="C47" s="61" t="s">
        <v>29</v>
      </c>
      <c r="D47" s="90">
        <v>2499500000</v>
      </c>
      <c r="E47" s="105">
        <v>2485508736</v>
      </c>
      <c r="F47" s="66">
        <f t="shared" si="10"/>
        <v>0.99440237487497496</v>
      </c>
      <c r="G47" s="109">
        <v>2485508736</v>
      </c>
      <c r="H47" s="49">
        <f t="shared" si="11"/>
        <v>0.99440237487497496</v>
      </c>
      <c r="I47" s="90">
        <v>2417317373</v>
      </c>
      <c r="J47" s="49">
        <f t="shared" si="12"/>
        <v>0.96712037327465494</v>
      </c>
      <c r="K47" s="90">
        <v>2417317373</v>
      </c>
      <c r="L47" s="50">
        <f t="shared" si="13"/>
        <v>0.96712037327465494</v>
      </c>
    </row>
    <row r="48" spans="2:12">
      <c r="B48" s="59" t="s">
        <v>24</v>
      </c>
      <c r="C48" s="62" t="s">
        <v>30</v>
      </c>
      <c r="D48" s="92">
        <v>4280409156</v>
      </c>
      <c r="E48" s="106">
        <v>4240196017.8800001</v>
      </c>
      <c r="F48" s="70">
        <f t="shared" si="10"/>
        <v>0.99060530508780176</v>
      </c>
      <c r="G48" s="110">
        <v>4240196017.8800001</v>
      </c>
      <c r="H48" s="43">
        <f t="shared" si="11"/>
        <v>0.99060530508780176</v>
      </c>
      <c r="I48" s="92">
        <v>4212469064.3600001</v>
      </c>
      <c r="J48" s="43">
        <f t="shared" si="12"/>
        <v>0.98412766416388819</v>
      </c>
      <c r="K48" s="92">
        <v>4137102374.48</v>
      </c>
      <c r="L48" s="44">
        <f t="shared" si="13"/>
        <v>0.96652030768621222</v>
      </c>
    </row>
    <row r="49" spans="2:12">
      <c r="B49" s="59" t="s">
        <v>24</v>
      </c>
      <c r="C49" s="62" t="s">
        <v>30</v>
      </c>
      <c r="D49" s="92">
        <v>1181017336</v>
      </c>
      <c r="E49" s="106">
        <v>1143552258.24</v>
      </c>
      <c r="F49" s="70">
        <f t="shared" si="10"/>
        <v>0.96827728381457057</v>
      </c>
      <c r="G49" s="110">
        <v>1143552258.24</v>
      </c>
      <c r="H49" s="43">
        <f t="shared" si="11"/>
        <v>0.96827728381457057</v>
      </c>
      <c r="I49" s="92">
        <v>1135975945.24</v>
      </c>
      <c r="J49" s="43">
        <f t="shared" si="12"/>
        <v>0.96186221032745278</v>
      </c>
      <c r="K49" s="92">
        <v>1055042012.24</v>
      </c>
      <c r="L49" s="44">
        <f t="shared" si="13"/>
        <v>0.89333321373023433</v>
      </c>
    </row>
    <row r="50" spans="2:12">
      <c r="B50" s="59" t="s">
        <v>25</v>
      </c>
      <c r="C50" s="62" t="s">
        <v>29</v>
      </c>
      <c r="D50" s="92">
        <v>1200000000</v>
      </c>
      <c r="E50" s="106">
        <v>1197336978</v>
      </c>
      <c r="F50" s="70">
        <f t="shared" si="10"/>
        <v>0.99778081500000004</v>
      </c>
      <c r="G50" s="110">
        <v>1197336978</v>
      </c>
      <c r="H50" s="43">
        <f t="shared" si="11"/>
        <v>0.99778081500000004</v>
      </c>
      <c r="I50" s="92">
        <v>1195932671</v>
      </c>
      <c r="J50" s="43">
        <f t="shared" si="12"/>
        <v>0.99661055916666663</v>
      </c>
      <c r="K50" s="92">
        <v>1195932671</v>
      </c>
      <c r="L50" s="44">
        <f t="shared" si="13"/>
        <v>0.99661055916666663</v>
      </c>
    </row>
    <row r="51" spans="2:12">
      <c r="B51" s="59" t="s">
        <v>25</v>
      </c>
      <c r="C51" s="62" t="s">
        <v>30</v>
      </c>
      <c r="D51" s="92">
        <v>500000000</v>
      </c>
      <c r="E51" s="106">
        <v>497060409.16000003</v>
      </c>
      <c r="F51" s="70">
        <f t="shared" si="10"/>
        <v>0.9941208183200001</v>
      </c>
      <c r="G51" s="110">
        <v>497060409.16000003</v>
      </c>
      <c r="H51" s="43">
        <f t="shared" si="11"/>
        <v>0.9941208183200001</v>
      </c>
      <c r="I51" s="92">
        <v>497060409.16000003</v>
      </c>
      <c r="J51" s="43">
        <f t="shared" si="12"/>
        <v>0.9941208183200001</v>
      </c>
      <c r="K51" s="92">
        <v>493688787.16000003</v>
      </c>
      <c r="L51" s="44">
        <f t="shared" si="13"/>
        <v>0.98737757432000006</v>
      </c>
    </row>
    <row r="52" spans="2:12" ht="25.5">
      <c r="B52" s="59" t="s">
        <v>26</v>
      </c>
      <c r="C52" s="62" t="s">
        <v>29</v>
      </c>
      <c r="D52" s="92">
        <v>600000000</v>
      </c>
      <c r="E52" s="106">
        <v>599666667</v>
      </c>
      <c r="F52" s="70">
        <f t="shared" ref="F52" si="14">+E52/$D52</f>
        <v>0.99944444499999996</v>
      </c>
      <c r="G52" s="110">
        <v>599666667</v>
      </c>
      <c r="H52" s="43">
        <f t="shared" ref="H52" si="15">+G52/$D52</f>
        <v>0.99944444499999996</v>
      </c>
      <c r="I52" s="92">
        <v>499761300</v>
      </c>
      <c r="J52" s="43">
        <f t="shared" ref="J52" si="16">+I52/$D52</f>
        <v>0.83293550000000005</v>
      </c>
      <c r="K52" s="92">
        <v>499761300</v>
      </c>
      <c r="L52" s="44">
        <f t="shared" ref="L52" si="17">+K52/$D52</f>
        <v>0.83293550000000005</v>
      </c>
    </row>
    <row r="53" spans="2:12" ht="26.25" thickBot="1">
      <c r="B53" s="81" t="s">
        <v>26</v>
      </c>
      <c r="C53" s="63" t="s">
        <v>30</v>
      </c>
      <c r="D53" s="94">
        <v>300000000</v>
      </c>
      <c r="E53" s="107">
        <v>299999999.58999997</v>
      </c>
      <c r="F53" s="71">
        <f t="shared" si="10"/>
        <v>0.99999999863333322</v>
      </c>
      <c r="G53" s="111">
        <v>299999999.58999997</v>
      </c>
      <c r="H53" s="80">
        <f t="shared" si="11"/>
        <v>0.99999999863333322</v>
      </c>
      <c r="I53" s="94">
        <v>299999999.58999997</v>
      </c>
      <c r="J53" s="80">
        <f t="shared" si="12"/>
        <v>0.99999999863333322</v>
      </c>
      <c r="K53" s="94">
        <v>289267801.58999997</v>
      </c>
      <c r="L53" s="79">
        <f t="shared" si="13"/>
        <v>0.96422600529999991</v>
      </c>
    </row>
  </sheetData>
  <sheetProtection algorithmName="SHA-512" hashValue="fNxz6k+RyF4/MGHyQtZWSXKGZWHlrdjiIZ4HkqCTxwcUHJuTla3twF0/d0M6xYYou6hLyWvEQJhC7Ak2MvDTIg==" saltValue="szgG43DGEdkB06WpvGacDg==" spinCount="100000" sheet="1" objects="1" scenarios="1"/>
  <mergeCells count="1">
    <mergeCell ref="B5:L5"/>
  </mergeCells>
  <pageMargins left="0.7" right="0.7" top="0.75" bottom="0.75" header="0.3" footer="0.3"/>
  <pageSetup scale="32" orientation="portrait" horizontalDpi="4294967294" verticalDpi="4294967294" r:id="rId1"/>
  <ignoredErrors>
    <ignoredError sqref="F7:F13 F23:F24 F28:F29 F35:F36 F46:G46 G7:G13 G23:G24 G28:G29 G35:G36 I7:I13 I23:I24 I28:I29 I35:I36 I46 K7:K13 K23:K24 K28:K29 K35:K36 K46 H7:H13 J7:J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EJECUCIONES GASTOS 2018</vt:lpstr>
      <vt:lpstr>'EJECUCIONES GASTOS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Aceneth Silvera Sanchez</dc:creator>
  <cp:lastModifiedBy>Alirio Bayona</cp:lastModifiedBy>
  <dcterms:created xsi:type="dcterms:W3CDTF">2019-02-26T14:32:39Z</dcterms:created>
  <dcterms:modified xsi:type="dcterms:W3CDTF">2019-03-19T16:15:15Z</dcterms:modified>
</cp:coreProperties>
</file>