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rchivogeneral-my.sharepoint.com/personal/alirio_bayona_archivogeneral_gov_co/Documents/INFORMES 2022/"/>
    </mc:Choice>
  </mc:AlternateContent>
  <xr:revisionPtr revIDLastSave="0" documentId="8_{64CB7E1A-70FA-4D22-A81B-A8B097DD4FF4}" xr6:coauthVersionLast="47" xr6:coauthVersionMax="47" xr10:uidLastSave="{00000000-0000-0000-0000-000000000000}"/>
  <bookViews>
    <workbookView xWindow="-120" yWindow="-120" windowWidth="20730" windowHeight="11160" xr2:uid="{E33CAE21-10C6-4A46-8CD5-4D53971C56A1}"/>
  </bookViews>
  <sheets>
    <sheet name="EJECUCION GASTOS 2021" sheetId="1" r:id="rId1"/>
  </sheets>
  <externalReferences>
    <externalReference r:id="rId2"/>
  </externalReferences>
  <definedNames>
    <definedName name="_xlnm._FilterDatabase" localSheetId="0" hidden="1">'EJECUCION GASTOS 2021'!$A$7:$AV$54</definedName>
    <definedName name="_xlnm.Print_Area" localSheetId="0">'EJECUCION GASTOS 2021'!$A$1:$L$54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4" i="1" l="1"/>
  <c r="K53" i="1"/>
  <c r="K52" i="1"/>
  <c r="K51" i="1"/>
  <c r="K50" i="1"/>
  <c r="K49" i="1"/>
  <c r="K48" i="1"/>
  <c r="K47" i="1"/>
  <c r="K46" i="1"/>
  <c r="K44" i="1"/>
  <c r="K43" i="1"/>
  <c r="K41" i="1"/>
  <c r="K35" i="1"/>
  <c r="K34" i="1"/>
  <c r="K30" i="1"/>
  <c r="K29" i="1"/>
  <c r="K28" i="1"/>
  <c r="K25" i="1"/>
  <c r="K24" i="1"/>
  <c r="K19" i="1"/>
  <c r="K18" i="1"/>
  <c r="K17" i="1"/>
  <c r="K16" i="1"/>
  <c r="K15" i="1"/>
  <c r="I54" i="1"/>
  <c r="I53" i="1"/>
  <c r="I52" i="1"/>
  <c r="I51" i="1"/>
  <c r="I50" i="1"/>
  <c r="I49" i="1"/>
  <c r="I48" i="1"/>
  <c r="I47" i="1"/>
  <c r="I46" i="1"/>
  <c r="I44" i="1"/>
  <c r="I43" i="1"/>
  <c r="I41" i="1"/>
  <c r="I35" i="1"/>
  <c r="I34" i="1"/>
  <c r="I30" i="1"/>
  <c r="I29" i="1"/>
  <c r="I28" i="1"/>
  <c r="I25" i="1"/>
  <c r="I24" i="1"/>
  <c r="I19" i="1"/>
  <c r="I18" i="1"/>
  <c r="I17" i="1"/>
  <c r="I16" i="1"/>
  <c r="I15" i="1"/>
  <c r="G54" i="1"/>
  <c r="G53" i="1"/>
  <c r="G52" i="1"/>
  <c r="G51" i="1"/>
  <c r="G50" i="1"/>
  <c r="G49" i="1"/>
  <c r="G48" i="1"/>
  <c r="G47" i="1"/>
  <c r="G46" i="1"/>
  <c r="G44" i="1"/>
  <c r="G43" i="1"/>
  <c r="G41" i="1"/>
  <c r="G35" i="1"/>
  <c r="G34" i="1"/>
  <c r="G30" i="1"/>
  <c r="G29" i="1"/>
  <c r="G28" i="1"/>
  <c r="G25" i="1"/>
  <c r="G24" i="1"/>
  <c r="G19" i="1"/>
  <c r="G18" i="1"/>
  <c r="G17" i="1"/>
  <c r="G16" i="1"/>
  <c r="G15" i="1"/>
  <c r="E54" i="1"/>
  <c r="E53" i="1"/>
  <c r="E52" i="1"/>
  <c r="E51" i="1"/>
  <c r="E50" i="1"/>
  <c r="E49" i="1"/>
  <c r="E48" i="1"/>
  <c r="E47" i="1"/>
  <c r="E46" i="1"/>
  <c r="E44" i="1"/>
  <c r="E43" i="1"/>
  <c r="E38" i="1" s="1"/>
  <c r="E41" i="1"/>
  <c r="E37" i="1" s="1"/>
  <c r="E33" i="1"/>
  <c r="E34" i="1"/>
  <c r="E32" i="1"/>
  <c r="E35" i="1"/>
  <c r="E31" i="1"/>
  <c r="E30" i="1"/>
  <c r="E29" i="1"/>
  <c r="E28" i="1"/>
  <c r="E25" i="1"/>
  <c r="E24" i="1"/>
  <c r="E19" i="1"/>
  <c r="E18" i="1"/>
  <c r="E17" i="1"/>
  <c r="E16" i="1"/>
  <c r="E15" i="1"/>
  <c r="D15" i="1"/>
  <c r="D54" i="1"/>
  <c r="D53" i="1"/>
  <c r="D52" i="1"/>
  <c r="D51" i="1"/>
  <c r="D50" i="1"/>
  <c r="D49" i="1"/>
  <c r="D48" i="1"/>
  <c r="D47" i="1"/>
  <c r="D46" i="1"/>
  <c r="D44" i="1"/>
  <c r="D43" i="1"/>
  <c r="D38" i="1" s="1"/>
  <c r="D41" i="1"/>
  <c r="D37" i="1" s="1"/>
  <c r="D35" i="1"/>
  <c r="D34" i="1"/>
  <c r="D31" i="1"/>
  <c r="D30" i="1"/>
  <c r="D29" i="1"/>
  <c r="D28" i="1"/>
  <c r="D25" i="1"/>
  <c r="D24" i="1"/>
  <c r="D19" i="1"/>
  <c r="D18" i="1"/>
  <c r="D17" i="1"/>
  <c r="D16" i="1"/>
  <c r="K38" i="1" l="1"/>
  <c r="K37" i="1"/>
  <c r="I38" i="1"/>
  <c r="I37" i="1"/>
  <c r="G38" i="1"/>
  <c r="G37" i="1"/>
  <c r="J52" i="1" l="1"/>
  <c r="J48" i="1" l="1"/>
  <c r="H52" i="1"/>
  <c r="F52" i="1"/>
  <c r="L52" i="1"/>
  <c r="F50" i="1"/>
  <c r="H50" i="1"/>
  <c r="J50" i="1"/>
  <c r="J51" i="1"/>
  <c r="L51" i="1"/>
  <c r="F51" i="1"/>
  <c r="H51" i="1"/>
  <c r="H48" i="1"/>
  <c r="L48" i="1"/>
  <c r="L50" i="1"/>
  <c r="H49" i="1"/>
  <c r="F48" i="1"/>
  <c r="J49" i="1"/>
  <c r="L49" i="1"/>
  <c r="F49" i="1"/>
  <c r="K22" i="1"/>
  <c r="I22" i="1"/>
  <c r="G22" i="1"/>
  <c r="E22" i="1"/>
  <c r="D22" i="1"/>
  <c r="K33" i="1" l="1"/>
  <c r="K27" i="1"/>
  <c r="K14" i="1"/>
  <c r="D14" i="1"/>
  <c r="I27" i="1"/>
  <c r="I33" i="1"/>
  <c r="D13" i="1"/>
  <c r="I13" i="1"/>
  <c r="I14" i="1"/>
  <c r="G33" i="1"/>
  <c r="D33" i="1"/>
  <c r="K13" i="1"/>
  <c r="E13" i="1"/>
  <c r="E14" i="1"/>
  <c r="G13" i="1"/>
  <c r="G14" i="1"/>
  <c r="G27" i="1"/>
  <c r="E27" i="1"/>
  <c r="D27" i="1"/>
  <c r="L53" i="1" l="1"/>
  <c r="H43" i="1"/>
  <c r="I32" i="1"/>
  <c r="G32" i="1"/>
  <c r="J34" i="1"/>
  <c r="K23" i="1"/>
  <c r="I23" i="1"/>
  <c r="G23" i="1"/>
  <c r="E23" i="1"/>
  <c r="D23" i="1"/>
  <c r="D12" i="1" s="1"/>
  <c r="H53" i="1" l="1"/>
  <c r="F15" i="1"/>
  <c r="I11" i="1"/>
  <c r="L34" i="1"/>
  <c r="G11" i="1"/>
  <c r="F34" i="1"/>
  <c r="J35" i="1"/>
  <c r="L35" i="1"/>
  <c r="J43" i="1"/>
  <c r="J33" i="1"/>
  <c r="H34" i="1"/>
  <c r="F35" i="1"/>
  <c r="L33" i="1"/>
  <c r="L43" i="1"/>
  <c r="D32" i="1"/>
  <c r="H32" i="1" s="1"/>
  <c r="F43" i="1"/>
  <c r="H35" i="1"/>
  <c r="K32" i="1"/>
  <c r="F33" i="1"/>
  <c r="H33" i="1"/>
  <c r="L16" i="1"/>
  <c r="H18" i="1"/>
  <c r="H16" i="1"/>
  <c r="J16" i="1"/>
  <c r="F18" i="1"/>
  <c r="L18" i="1"/>
  <c r="J18" i="1"/>
  <c r="F16" i="1"/>
  <c r="E11" i="1" l="1"/>
  <c r="I12" i="1"/>
  <c r="K12" i="1"/>
  <c r="G12" i="1"/>
  <c r="L32" i="1"/>
  <c r="J32" i="1"/>
  <c r="K11" i="1"/>
  <c r="D11" i="1"/>
  <c r="F32" i="1"/>
  <c r="E12" i="1"/>
  <c r="L44" i="1"/>
  <c r="L41" i="1"/>
  <c r="L19" i="1"/>
  <c r="L17" i="1"/>
  <c r="J44" i="1"/>
  <c r="J41" i="1"/>
  <c r="J19" i="1"/>
  <c r="J17" i="1"/>
  <c r="H44" i="1"/>
  <c r="H19" i="1"/>
  <c r="H17" i="1"/>
  <c r="F41" i="1"/>
  <c r="F44" i="1"/>
  <c r="F17" i="1"/>
  <c r="F19" i="1"/>
  <c r="K9" i="1" l="1"/>
  <c r="G10" i="1"/>
  <c r="I10" i="1"/>
  <c r="D9" i="1"/>
  <c r="G9" i="1"/>
  <c r="K10" i="1"/>
  <c r="I9" i="1"/>
  <c r="D10" i="1"/>
  <c r="E10" i="1"/>
  <c r="E9" i="1"/>
  <c r="F24" i="1"/>
  <c r="F30" i="1"/>
  <c r="F47" i="1"/>
  <c r="F54" i="1"/>
  <c r="E8" i="1" l="1"/>
  <c r="F23" i="1"/>
  <c r="L15" i="1" l="1"/>
  <c r="L24" i="1"/>
  <c r="L25" i="1"/>
  <c r="L28" i="1"/>
  <c r="L30" i="1"/>
  <c r="L46" i="1"/>
  <c r="L47" i="1"/>
  <c r="L54" i="1"/>
  <c r="J53" i="1"/>
  <c r="J54" i="1"/>
  <c r="J15" i="1"/>
  <c r="J24" i="1"/>
  <c r="J25" i="1"/>
  <c r="J28" i="1"/>
  <c r="J30" i="1"/>
  <c r="J46" i="1"/>
  <c r="J47" i="1"/>
  <c r="H15" i="1"/>
  <c r="H24" i="1"/>
  <c r="H25" i="1"/>
  <c r="H28" i="1"/>
  <c r="H30" i="1"/>
  <c r="H41" i="1"/>
  <c r="H46" i="1"/>
  <c r="H47" i="1"/>
  <c r="H54" i="1"/>
  <c r="F25" i="1"/>
  <c r="F28" i="1"/>
  <c r="F46" i="1"/>
  <c r="F53" i="1"/>
  <c r="L22" i="1"/>
  <c r="J22" i="1"/>
  <c r="H22" i="1"/>
  <c r="F22" i="1"/>
  <c r="F14" i="1" l="1"/>
  <c r="F27" i="1"/>
  <c r="H23" i="1"/>
  <c r="J23" i="1"/>
  <c r="H27" i="1"/>
  <c r="L23" i="1"/>
  <c r="J27" i="1"/>
  <c r="L27" i="1"/>
  <c r="H37" i="1"/>
  <c r="J37" i="1"/>
  <c r="L37" i="1"/>
  <c r="L13" i="1"/>
  <c r="F13" i="1"/>
  <c r="L14" i="1"/>
  <c r="F37" i="1"/>
  <c r="J14" i="1"/>
  <c r="H13" i="1"/>
  <c r="J13" i="1"/>
  <c r="H14" i="1"/>
  <c r="J38" i="1" l="1"/>
  <c r="F38" i="1"/>
  <c r="F12" i="1"/>
  <c r="L9" i="1"/>
  <c r="L12" i="1"/>
  <c r="L38" i="1"/>
  <c r="H12" i="1"/>
  <c r="J12" i="1"/>
  <c r="D8" i="1"/>
  <c r="F8" i="1" s="1"/>
  <c r="G8" i="1"/>
  <c r="H11" i="1"/>
  <c r="J9" i="1"/>
  <c r="H9" i="1"/>
  <c r="F9" i="1"/>
  <c r="H38" i="1"/>
  <c r="L11" i="1"/>
  <c r="J11" i="1"/>
  <c r="F11" i="1"/>
  <c r="I8" i="1"/>
  <c r="F10" i="1" l="1"/>
  <c r="L10" i="1"/>
  <c r="H10" i="1"/>
  <c r="J10" i="1"/>
  <c r="H8" i="1"/>
  <c r="J8" i="1"/>
  <c r="K8" i="1"/>
  <c r="L8" i="1" s="1"/>
</calcChain>
</file>

<file path=xl/sharedStrings.xml><?xml version="1.0" encoding="utf-8"?>
<sst xmlns="http://schemas.openxmlformats.org/spreadsheetml/2006/main" count="106" uniqueCount="42">
  <si>
    <t>Rubro</t>
  </si>
  <si>
    <t xml:space="preserve">TOTAL PRESUPUESTO </t>
  </si>
  <si>
    <t>TOTAL PRESUPUESTO</t>
  </si>
  <si>
    <t>FUNCIONAMIENTO</t>
  </si>
  <si>
    <t>GASTOS DE PERSONAL</t>
  </si>
  <si>
    <t>HORAS EXTRAS, DIAS FESTIVOS E INDEMNIZACION POR VACACIONES</t>
  </si>
  <si>
    <t>SERVICIOS PERSONALES INDIRECTOS</t>
  </si>
  <si>
    <t>PROGRAMA DE APOYO AL DESARROLLO DE ARCHIVOS IBEROAMERICANOS -ADAI- LEY 558 DE 2001.</t>
  </si>
  <si>
    <t>CONSEJO INTERNACIONAL DE ARCHIVOS (ICA) LEY 927 DE 2004.</t>
  </si>
  <si>
    <t>SENTENCIAS Y CONCILIACIONES</t>
  </si>
  <si>
    <t>INVERSION</t>
  </si>
  <si>
    <t>REMODELACION Y ADQUISICION DEL INMUEBLE ALEDANO AL EDIFICIO DEL ARCHIVO GENERAL DE LA NACION REGION NACIONAL</t>
  </si>
  <si>
    <t>MANTENIMIENTO Y ADECUACION DE LAS INSTALACIONES DEL ARCHIVO GENERAL DE LA NACION</t>
  </si>
  <si>
    <t>Recurso</t>
  </si>
  <si>
    <t>Nación</t>
  </si>
  <si>
    <t>Propios</t>
  </si>
  <si>
    <t>Apropiacion Definitiva</t>
  </si>
  <si>
    <t>Certificados de Disponibilidad</t>
  </si>
  <si>
    <t>% EJECU.</t>
  </si>
  <si>
    <t>Compromisos</t>
  </si>
  <si>
    <t>Obligaciones</t>
  </si>
  <si>
    <t>Pagos</t>
  </si>
  <si>
    <t>SALARIO</t>
  </si>
  <si>
    <t xml:space="preserve">CONTRIBUCIONES INHERENTES A LA NOMINA </t>
  </si>
  <si>
    <t>REMUNERACIONES NO CONSTITUTIVAS DE FACTOR SALARIAL</t>
  </si>
  <si>
    <t>ADQUISICIONES DIFERENTES DE ACTIVOS</t>
  </si>
  <si>
    <t>ADQUISICIÓN DE BIENES Y SERVICIOS</t>
  </si>
  <si>
    <t>TRANSFERENCIAS CORRIENTES</t>
  </si>
  <si>
    <t>INCAPACIDADES Y LICENCIAS DE MATERNIDAD Y PATERNIDAD (NO DE PENSIONES)</t>
  </si>
  <si>
    <t>GASTOS POR TRIBUTOS,MULTAS,MULTAS,SANCIONES E INTERESES DE MORA</t>
  </si>
  <si>
    <t>IMPUESTOS</t>
  </si>
  <si>
    <t>CUOTA DE FISCALIZACIÓN Y AUDITAJE</t>
  </si>
  <si>
    <t>MULTAS, SANCIONES E INTERESES DE MORA</t>
  </si>
  <si>
    <t>FORTALECIMIENTO EN LA CAPACIDAD DE RESPUESTAS A LAS SOLICITUDES DE ARCHIVOS DE LAS ENTIDADES LIQUIDADAS A NIVEL   NACIONAL</t>
  </si>
  <si>
    <t>MODERNIZACIÓN DIGITAL DE ARCHIVOS Y LA GESTIÓN DOCUMENTAL ELECTRÓNICA NACIONAL</t>
  </si>
  <si>
    <t>FORTALECIMIENTO DE LA POLÍTICA ARCHIVISTICA EN LOS GRUPOS DE VALOR DEL SISTEMA NACIONAL DE ARCHIVOS NACIONAL</t>
  </si>
  <si>
    <t>FORTALECIMIENTO DE LA FUNCIÓN ARCHIVÍSTICA NACIONAL</t>
  </si>
  <si>
    <t>FORTALECIMIENTO DEL PATRIMONIO DOCUMENTAL ARCHIVISTICO NACIONAL</t>
  </si>
  <si>
    <t>FORTALECIMIENTO DE LA PLANEACIÓN Y GESTIÓN INSTITUCIONAL EN EL ARCHIVO GENERAL DE LA NACIÓN NACIONAL</t>
  </si>
  <si>
    <t>ARCHIVO GENERAL DE LA NACIÓN - SECCIÓN PRESUPUESTAL  330400</t>
  </si>
  <si>
    <t>Fuente: SIIF Nación</t>
  </si>
  <si>
    <t>EJECUCION PRESUPUESTAL DE GASTOS VIGENCIA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</si>
</sst>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\ * #,##0.00_);_(&quot;$&quot;\ * \(#,##0.00\);_(&quot;$&quot;\ * &quot;-&quot;??_);_(@_)"/>
    <numFmt numFmtId="165" formatCode="_-&quot;$&quot;* #,##0.00_-;\-&quot;$&quot;* #,##0.00_-;_-&quot;$&quot;* &quot;-&quot;??_-;_-@_-"/>
    <numFmt numFmtId="166" formatCode="0.0%"/>
    <numFmt numFmtId="167" formatCode="&quot;$&quot;#,##0.0"/>
    <numFmt numFmtId="168" formatCode="&quot;$&quot;#,##0"/>
    <numFmt numFmtId="169" formatCode="&quot;$&quot;\ #,##0.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Futura Md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</cellStyleXfs>
  <cellXfs count="57">
    <xf numFmtId="0" fontId="0" fillId="0" borderId="0" xfId="0"/>
    <xf numFmtId="0" fontId="7" fillId="0" borderId="0" xfId="0" applyFont="1"/>
    <xf numFmtId="0" fontId="0" fillId="0" borderId="0" xfId="0" applyFont="1"/>
    <xf numFmtId="0" fontId="0" fillId="0" borderId="0" xfId="0" applyFill="1"/>
    <xf numFmtId="0" fontId="9" fillId="0" borderId="0" xfId="0" applyFont="1" applyFill="1" applyBorder="1" applyAlignment="1"/>
    <xf numFmtId="0" fontId="0" fillId="0" borderId="0" xfId="0" applyFill="1" applyBorder="1"/>
    <xf numFmtId="165" fontId="0" fillId="0" borderId="0" xfId="4" applyFont="1"/>
    <xf numFmtId="165" fontId="9" fillId="0" borderId="0" xfId="4" applyFont="1" applyFill="1" applyBorder="1" applyAlignment="1"/>
    <xf numFmtId="165" fontId="0" fillId="0" borderId="0" xfId="4" applyFont="1" applyFill="1" applyBorder="1"/>
    <xf numFmtId="167" fontId="0" fillId="0" borderId="0" xfId="0" applyNumberFormat="1" applyAlignment="1">
      <alignment horizontal="right"/>
    </xf>
    <xf numFmtId="0" fontId="11" fillId="0" borderId="0" xfId="0" applyFont="1" applyFill="1" applyBorder="1"/>
    <xf numFmtId="165" fontId="11" fillId="0" borderId="0" xfId="4" applyFont="1" applyFill="1" applyBorder="1"/>
    <xf numFmtId="0" fontId="11" fillId="0" borderId="0" xfId="0" applyFont="1"/>
    <xf numFmtId="166" fontId="6" fillId="3" borderId="1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165" fontId="10" fillId="0" borderId="0" xfId="4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68" fontId="4" fillId="0" borderId="1" xfId="3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169" fontId="7" fillId="0" borderId="0" xfId="0" applyNumberFormat="1" applyFont="1"/>
    <xf numFmtId="167" fontId="0" fillId="0" borderId="0" xfId="0" applyNumberFormat="1" applyFill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168" fontId="4" fillId="0" borderId="1" xfId="3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10" fillId="0" borderId="3" xfId="0" applyFont="1" applyBorder="1" applyAlignment="1">
      <alignment horizontal="center"/>
    </xf>
    <xf numFmtId="0" fontId="11" fillId="0" borderId="3" xfId="0" applyFont="1" applyBorder="1"/>
    <xf numFmtId="0" fontId="0" fillId="0" borderId="3" xfId="0" applyBorder="1"/>
    <xf numFmtId="166" fontId="4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7" fontId="2" fillId="0" borderId="1" xfId="3" applyNumberFormat="1" applyFont="1" applyBorder="1" applyAlignment="1">
      <alignment horizontal="center" vertical="center" wrapText="1"/>
    </xf>
    <xf numFmtId="9" fontId="8" fillId="0" borderId="1" xfId="1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horizontal="center" vertical="center"/>
    </xf>
    <xf numFmtId="168" fontId="12" fillId="6" borderId="1" xfId="3" applyNumberFormat="1" applyFont="1" applyFill="1" applyBorder="1" applyAlignment="1">
      <alignment horizontal="right" vertical="center" wrapText="1"/>
    </xf>
    <xf numFmtId="166" fontId="8" fillId="6" borderId="1" xfId="1" applyNumberFormat="1" applyFont="1" applyFill="1" applyBorder="1" applyAlignment="1">
      <alignment horizontal="center" vertical="center" wrapText="1"/>
    </xf>
    <xf numFmtId="0" fontId="2" fillId="6" borderId="1" xfId="2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168" fontId="5" fillId="6" borderId="1" xfId="3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168" fontId="2" fillId="5" borderId="1" xfId="3" applyNumberFormat="1" applyFont="1" applyFill="1" applyBorder="1" applyAlignment="1">
      <alignment horizontal="right" vertical="center" wrapText="1"/>
    </xf>
    <xf numFmtId="166" fontId="8" fillId="5" borderId="1" xfId="1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168" fontId="4" fillId="5" borderId="1" xfId="3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8" fontId="2" fillId="2" borderId="1" xfId="3" applyNumberFormat="1" applyFont="1" applyFill="1" applyBorder="1" applyAlignment="1">
      <alignment horizontal="right" vertical="center" wrapText="1"/>
    </xf>
    <xf numFmtId="166" fontId="8" fillId="2" borderId="1" xfId="1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1" xfId="0" applyFont="1" applyBorder="1" applyAlignment="1">
      <alignment horizontal="left" vertical="center" wrapText="1" readingOrder="1"/>
    </xf>
    <xf numFmtId="0" fontId="15" fillId="0" borderId="4" xfId="0" applyFont="1" applyBorder="1" applyAlignment="1">
      <alignment horizontal="left" vertical="center" wrapText="1" readingOrder="1"/>
    </xf>
    <xf numFmtId="0" fontId="9" fillId="4" borderId="1" xfId="0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</cellXfs>
  <cellStyles count="6">
    <cellStyle name="Moneda" xfId="4" builtinId="4"/>
    <cellStyle name="Moneda 2" xfId="3" xr:uid="{F49B2D5A-00F9-4F8A-A462-850E09C12762}"/>
    <cellStyle name="Normal" xfId="0" builtinId="0"/>
    <cellStyle name="Normal 10" xfId="2" xr:uid="{A0F9927D-083E-4982-B3BB-A3DDC3EB108B}"/>
    <cellStyle name="Normal 5 2" xfId="5" xr:uid="{F516F18C-448F-4964-A055-5312C3629F9D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1562100</xdr:colOff>
      <xdr:row>0</xdr:row>
      <xdr:rowOff>0</xdr:rowOff>
    </xdr:from>
    <xdr:to>
      <xdr:col>1</xdr:col>
      <xdr:colOff>2945130</xdr:colOff>
      <xdr:row>2</xdr:row>
      <xdr:rowOff>85725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62383CE-E947-4C28-A80C-AD2CAC612FF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0"/>
          <a:ext cx="1383030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390524</xdr:colOff>
      <xdr:row>0</xdr:row>
      <xdr:rowOff>9525</xdr:rowOff>
    </xdr:from>
    <xdr:to>
      <xdr:col>9</xdr:col>
      <xdr:colOff>774699</xdr:colOff>
      <xdr:row>3</xdr:row>
      <xdr:rowOff>19050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120604D-695F-4F28-BCB9-1A2C74D9FC42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2719"/>
        <a:stretch/>
      </xdr:blipFill>
      <xdr:spPr bwMode="auto">
        <a:xfrm>
          <a:off x="12392024" y="9525"/>
          <a:ext cx="384175" cy="5810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cid="http://schemas.microsoft.com/office/word/2016/wordml/cid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lc="http://schemas.openxmlformats.org/drawingml/2006/lockedCanvas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alirio_bayona_archivogeneral_gov_co/Documents/EJECUCI&#211;N%202022/EjecucionPresupuestalAgregada%2031-12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_EPG034_EjecucionPresupuesta"/>
    </sheetNames>
    <sheetDataSet>
      <sheetData sheetId="0">
        <row r="5">
          <cell r="T5">
            <v>6228397763</v>
          </cell>
          <cell r="V5">
            <v>6220479833.5200005</v>
          </cell>
          <cell r="X5">
            <v>6220479833.5200005</v>
          </cell>
          <cell r="Y5">
            <v>6220479833.5200005</v>
          </cell>
          <cell r="AA5">
            <v>6220479833.5200005</v>
          </cell>
        </row>
        <row r="6">
          <cell r="T6">
            <v>2299189693</v>
          </cell>
          <cell r="V6">
            <v>2279549678</v>
          </cell>
          <cell r="X6">
            <v>2279549678</v>
          </cell>
          <cell r="Y6">
            <v>2279549678</v>
          </cell>
          <cell r="AA6">
            <v>2279549678</v>
          </cell>
        </row>
        <row r="7">
          <cell r="T7">
            <v>945524387</v>
          </cell>
          <cell r="V7">
            <v>943138581</v>
          </cell>
          <cell r="X7">
            <v>943138581</v>
          </cell>
          <cell r="Y7">
            <v>943138581</v>
          </cell>
          <cell r="AA7">
            <v>943138581</v>
          </cell>
        </row>
        <row r="8">
          <cell r="T8">
            <v>12614400</v>
          </cell>
          <cell r="V8">
            <v>3289604</v>
          </cell>
          <cell r="X8">
            <v>3289604</v>
          </cell>
          <cell r="Y8">
            <v>3289604</v>
          </cell>
          <cell r="AA8">
            <v>3289604</v>
          </cell>
        </row>
        <row r="9">
          <cell r="T9">
            <v>5256000</v>
          </cell>
          <cell r="V9">
            <v>1220683</v>
          </cell>
          <cell r="X9">
            <v>1220683</v>
          </cell>
          <cell r="Y9">
            <v>1220683</v>
          </cell>
          <cell r="AA9">
            <v>1220683</v>
          </cell>
        </row>
        <row r="10">
          <cell r="T10">
            <v>1961722330</v>
          </cell>
          <cell r="V10">
            <v>1891030049.95</v>
          </cell>
          <cell r="X10">
            <v>1891030049.95</v>
          </cell>
          <cell r="Y10">
            <v>1889999999.9300001</v>
          </cell>
          <cell r="AA10">
            <v>1889999999.9300001</v>
          </cell>
        </row>
        <row r="11">
          <cell r="T11">
            <v>1500000000</v>
          </cell>
          <cell r="V11">
            <v>1321118362.75</v>
          </cell>
          <cell r="X11">
            <v>1315197536.75</v>
          </cell>
          <cell r="Y11">
            <v>1312942339.74</v>
          </cell>
          <cell r="AA11">
            <v>1296508057.1800001</v>
          </cell>
        </row>
        <row r="12">
          <cell r="T12">
            <v>21020000</v>
          </cell>
          <cell r="V12">
            <v>21018579</v>
          </cell>
          <cell r="X12">
            <v>21018579</v>
          </cell>
          <cell r="Y12">
            <v>21018579</v>
          </cell>
          <cell r="AA12">
            <v>21018579</v>
          </cell>
        </row>
        <row r="13">
          <cell r="T13">
            <v>35877000</v>
          </cell>
          <cell r="V13">
            <v>35876873</v>
          </cell>
          <cell r="X13">
            <v>35876873</v>
          </cell>
          <cell r="Y13">
            <v>35876873</v>
          </cell>
          <cell r="AA13">
            <v>35876873</v>
          </cell>
        </row>
        <row r="15">
          <cell r="T15">
            <v>24922000</v>
          </cell>
          <cell r="V15">
            <v>15206253</v>
          </cell>
          <cell r="Y15">
            <v>15206253</v>
          </cell>
          <cell r="AA15">
            <v>15206253</v>
          </cell>
        </row>
        <row r="16">
          <cell r="T16">
            <v>40000000</v>
          </cell>
          <cell r="V16">
            <v>0</v>
          </cell>
        </row>
        <row r="17">
          <cell r="T17">
            <v>174960000</v>
          </cell>
          <cell r="V17">
            <v>133651201</v>
          </cell>
          <cell r="X17">
            <v>133651201</v>
          </cell>
          <cell r="Y17">
            <v>133651201</v>
          </cell>
          <cell r="AA17">
            <v>133651201</v>
          </cell>
        </row>
        <row r="19">
          <cell r="T19">
            <v>2826129</v>
          </cell>
          <cell r="V19">
            <v>2826129</v>
          </cell>
          <cell r="X19">
            <v>2826129</v>
          </cell>
          <cell r="Y19">
            <v>2826129</v>
          </cell>
          <cell r="AA19">
            <v>2826129</v>
          </cell>
        </row>
        <row r="20">
          <cell r="T20">
            <v>52530000</v>
          </cell>
          <cell r="V20">
            <v>52530000</v>
          </cell>
          <cell r="X20">
            <v>52530000</v>
          </cell>
          <cell r="Y20">
            <v>52530000</v>
          </cell>
          <cell r="AA20">
            <v>52530000</v>
          </cell>
        </row>
        <row r="21">
          <cell r="T21">
            <v>750000000</v>
          </cell>
          <cell r="V21">
            <v>730800536.91999996</v>
          </cell>
          <cell r="X21">
            <v>730800536.91999996</v>
          </cell>
          <cell r="Y21">
            <v>730800536.91999996</v>
          </cell>
          <cell r="AA21">
            <v>730800536.91999996</v>
          </cell>
        </row>
        <row r="22">
          <cell r="Q22">
            <v>150000000</v>
          </cell>
          <cell r="V22">
            <v>108226311.11</v>
          </cell>
          <cell r="X22">
            <v>108226311.11</v>
          </cell>
          <cell r="Y22">
            <v>108226311.11</v>
          </cell>
          <cell r="AA22">
            <v>100640101.95</v>
          </cell>
        </row>
        <row r="23">
          <cell r="T23">
            <v>740000000</v>
          </cell>
          <cell r="V23">
            <v>713598917.07000005</v>
          </cell>
          <cell r="X23">
            <v>713598917.07000005</v>
          </cell>
          <cell r="Y23">
            <v>712632800.46000004</v>
          </cell>
          <cell r="AA23">
            <v>712632800.46000004</v>
          </cell>
        </row>
        <row r="24">
          <cell r="T24">
            <v>160000000</v>
          </cell>
          <cell r="V24">
            <v>69329999</v>
          </cell>
          <cell r="X24">
            <v>69329999</v>
          </cell>
          <cell r="Y24">
            <v>69329999</v>
          </cell>
          <cell r="AA24">
            <v>69329999</v>
          </cell>
        </row>
        <row r="25">
          <cell r="T25">
            <v>516773699</v>
          </cell>
          <cell r="V25">
            <v>502491263.13</v>
          </cell>
          <cell r="X25">
            <v>502491263.13</v>
          </cell>
          <cell r="Y25">
            <v>502491263.13</v>
          </cell>
          <cell r="AA25">
            <v>502491263.13</v>
          </cell>
        </row>
        <row r="26">
          <cell r="T26">
            <v>259850600</v>
          </cell>
          <cell r="V26">
            <v>224269497.84</v>
          </cell>
          <cell r="X26">
            <v>224269497.84</v>
          </cell>
          <cell r="Y26">
            <v>224269497.84</v>
          </cell>
          <cell r="AA26">
            <v>224269497.84</v>
          </cell>
        </row>
        <row r="27">
          <cell r="T27">
            <v>330500000</v>
          </cell>
          <cell r="V27">
            <v>330500000</v>
          </cell>
          <cell r="X27">
            <v>330500000</v>
          </cell>
          <cell r="Y27">
            <v>330500000</v>
          </cell>
          <cell r="AA27">
            <v>330500000</v>
          </cell>
        </row>
        <row r="28">
          <cell r="T28">
            <v>4115500000</v>
          </cell>
          <cell r="V28">
            <v>3354661813.46</v>
          </cell>
          <cell r="X28">
            <v>3354661813.46</v>
          </cell>
          <cell r="Y28">
            <v>3170536337.0500002</v>
          </cell>
          <cell r="AA28">
            <v>3126993281.1199999</v>
          </cell>
        </row>
        <row r="29">
          <cell r="T29">
            <v>400000000</v>
          </cell>
          <cell r="V29">
            <v>388210000</v>
          </cell>
          <cell r="X29">
            <v>388210000</v>
          </cell>
          <cell r="Y29">
            <v>384210000</v>
          </cell>
          <cell r="AA29">
            <v>384209667</v>
          </cell>
        </row>
        <row r="30">
          <cell r="T30">
            <v>543000000</v>
          </cell>
          <cell r="V30">
            <v>539575921.42999995</v>
          </cell>
          <cell r="X30">
            <v>539575921.42999995</v>
          </cell>
          <cell r="Y30">
            <v>539575921.42999995</v>
          </cell>
          <cell r="AA30">
            <v>539575921.42999995</v>
          </cell>
        </row>
        <row r="31">
          <cell r="T31">
            <v>200000000</v>
          </cell>
          <cell r="V31">
            <v>196430733</v>
          </cell>
          <cell r="X31">
            <v>196430733</v>
          </cell>
          <cell r="Y31">
            <v>196430733</v>
          </cell>
          <cell r="AA31">
            <v>196430733</v>
          </cell>
        </row>
        <row r="32">
          <cell r="T32">
            <v>1774500000</v>
          </cell>
          <cell r="V32">
            <v>1774439998.1600001</v>
          </cell>
          <cell r="X32">
            <v>1774439998.1600001</v>
          </cell>
          <cell r="Y32">
            <v>1672060475.6300001</v>
          </cell>
          <cell r="AA32">
            <v>1672060475.6300001</v>
          </cell>
        </row>
        <row r="33">
          <cell r="T33">
            <v>300000000</v>
          </cell>
          <cell r="V33">
            <v>289227300</v>
          </cell>
          <cell r="X33">
            <v>289227300</v>
          </cell>
          <cell r="Y33">
            <v>289227300</v>
          </cell>
          <cell r="AA33">
            <v>289091924.62</v>
          </cell>
        </row>
        <row r="34">
          <cell r="T34">
            <v>534500000</v>
          </cell>
          <cell r="V34">
            <v>480413102.31999999</v>
          </cell>
          <cell r="X34">
            <v>480413102.31999999</v>
          </cell>
          <cell r="Y34">
            <v>163468000</v>
          </cell>
          <cell r="AA34">
            <v>163468000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09E09-3B44-4400-9B39-490F6049CDE4}">
  <sheetPr codeName="Hoja1"/>
  <dimension ref="A2:AV56"/>
  <sheetViews>
    <sheetView tabSelected="1" topLeftCell="C5" zoomScaleNormal="100" workbookViewId="0">
      <selection activeCell="K5" sqref="K5"/>
    </sheetView>
  </sheetViews>
  <sheetFormatPr baseColWidth="10" defaultRowHeight="15"/>
  <cols>
    <col min="1" max="1" width="0" hidden="1" customWidth="1"/>
    <col min="2" max="2" width="57" style="2" customWidth="1"/>
    <col min="4" max="4" width="21.7109375" style="9" customWidth="1"/>
    <col min="5" max="5" width="22" style="9" customWidth="1"/>
    <col min="6" max="6" width="12.140625" style="1" bestFit="1" customWidth="1"/>
    <col min="7" max="7" width="21.85546875" style="9" customWidth="1"/>
    <col min="8" max="8" width="12.140625" style="1" bestFit="1" customWidth="1"/>
    <col min="9" max="9" width="21.7109375" style="9" customWidth="1"/>
    <col min="10" max="10" width="12.140625" style="1" bestFit="1" customWidth="1"/>
    <col min="11" max="11" width="21.28515625" style="9" customWidth="1"/>
    <col min="12" max="12" width="11.5703125" style="1" bestFit="1" customWidth="1"/>
    <col min="15" max="15" width="14.140625" style="6" bestFit="1" customWidth="1"/>
  </cols>
  <sheetData>
    <row r="2" spans="1:48">
      <c r="G2" s="20"/>
      <c r="H2" s="19"/>
    </row>
    <row r="3" spans="1:48">
      <c r="C3" s="56" t="s">
        <v>39</v>
      </c>
      <c r="D3" s="56"/>
      <c r="E3" s="56"/>
      <c r="F3" s="56"/>
      <c r="G3" s="56"/>
      <c r="H3" s="56"/>
      <c r="I3" s="56"/>
    </row>
    <row r="4" spans="1:48">
      <c r="C4" s="56"/>
      <c r="D4" s="56"/>
      <c r="E4" s="56"/>
      <c r="F4" s="56"/>
      <c r="G4" s="56"/>
      <c r="H4" s="56"/>
      <c r="I4" s="56"/>
    </row>
    <row r="5" spans="1:48" ht="15.75" thickBot="1">
      <c r="F5" s="9"/>
      <c r="H5" s="9"/>
      <c r="J5" s="9"/>
      <c r="L5" s="9"/>
    </row>
    <row r="6" spans="1:48" s="3" customFormat="1" ht="18">
      <c r="A6" s="25"/>
      <c r="B6" s="55" t="s">
        <v>41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4"/>
      <c r="N6" s="4"/>
      <c r="O6" s="7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s="16" customFormat="1" ht="30">
      <c r="A7" s="26"/>
      <c r="B7" s="30" t="s">
        <v>0</v>
      </c>
      <c r="C7" s="31" t="s">
        <v>13</v>
      </c>
      <c r="D7" s="32" t="s">
        <v>16</v>
      </c>
      <c r="E7" s="32" t="s">
        <v>17</v>
      </c>
      <c r="F7" s="33" t="s">
        <v>18</v>
      </c>
      <c r="G7" s="32" t="s">
        <v>19</v>
      </c>
      <c r="H7" s="33" t="s">
        <v>18</v>
      </c>
      <c r="I7" s="32" t="s">
        <v>20</v>
      </c>
      <c r="J7" s="33" t="s">
        <v>18</v>
      </c>
      <c r="K7" s="32" t="s">
        <v>21</v>
      </c>
      <c r="L7" s="33" t="s">
        <v>18</v>
      </c>
      <c r="M7" s="14"/>
      <c r="N7" s="14"/>
      <c r="O7" s="15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</row>
    <row r="8" spans="1:48" s="12" customFormat="1" ht="18.75">
      <c r="A8" s="27"/>
      <c r="B8" s="34" t="s">
        <v>1</v>
      </c>
      <c r="C8" s="35"/>
      <c r="D8" s="36">
        <f>+D9+D10</f>
        <v>24079464001</v>
      </c>
      <c r="E8" s="36">
        <f>+E9+E10</f>
        <v>22623111220.66</v>
      </c>
      <c r="F8" s="37">
        <f t="shared" ref="F8:F19" si="0">+E8/$D8</f>
        <v>0.9395188871197665</v>
      </c>
      <c r="G8" s="36">
        <f>+G9+G10</f>
        <v>22617190394.66</v>
      </c>
      <c r="H8" s="37">
        <f t="shared" ref="H8:H19" si="1">+G8/$D8</f>
        <v>0.93927300016814019</v>
      </c>
      <c r="I8" s="36">
        <f>+I9+I10</f>
        <v>22005488929.760002</v>
      </c>
      <c r="J8" s="37">
        <f t="shared" ref="J8:J19" si="2">+I8/$D8</f>
        <v>0.9138695499553533</v>
      </c>
      <c r="K8" s="36">
        <f>+K9+K10</f>
        <v>21937789673.73</v>
      </c>
      <c r="L8" s="37">
        <f t="shared" ref="L8:L19" si="3">+K8/$D8</f>
        <v>0.91105805647579785</v>
      </c>
      <c r="M8" s="10"/>
      <c r="N8" s="10"/>
      <c r="O8" s="11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</row>
    <row r="9" spans="1:48" ht="15.75">
      <c r="A9" s="28"/>
      <c r="B9" s="38" t="s">
        <v>1</v>
      </c>
      <c r="C9" s="39" t="s">
        <v>14</v>
      </c>
      <c r="D9" s="40">
        <f>+D11+D37</f>
        <v>16144964001</v>
      </c>
      <c r="E9" s="40">
        <f>+E11+E37</f>
        <v>15980960908.18</v>
      </c>
      <c r="F9" s="37">
        <f t="shared" si="0"/>
        <v>0.98984184214905391</v>
      </c>
      <c r="G9" s="40">
        <f>+G11+G37</f>
        <v>15980960908.18</v>
      </c>
      <c r="H9" s="37">
        <f t="shared" si="1"/>
        <v>0.98984184214905391</v>
      </c>
      <c r="I9" s="40">
        <f>+I11+I37</f>
        <v>15876585219.02</v>
      </c>
      <c r="J9" s="37">
        <f t="shared" si="2"/>
        <v>0.98337693524969294</v>
      </c>
      <c r="K9" s="40">
        <f>+K11+K37</f>
        <v>15876585219.02</v>
      </c>
      <c r="L9" s="37">
        <f t="shared" si="3"/>
        <v>0.98337693524969294</v>
      </c>
      <c r="M9" s="5"/>
      <c r="N9" s="5"/>
      <c r="O9" s="8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</row>
    <row r="10" spans="1:48" ht="15.75">
      <c r="A10" s="28"/>
      <c r="B10" s="38" t="s">
        <v>2</v>
      </c>
      <c r="C10" s="39" t="s">
        <v>15</v>
      </c>
      <c r="D10" s="40">
        <f>+D12+D38</f>
        <v>7934500000</v>
      </c>
      <c r="E10" s="40">
        <f>+E12+E38</f>
        <v>6642150312.4799995</v>
      </c>
      <c r="F10" s="37">
        <f t="shared" si="0"/>
        <v>0.83712273142353011</v>
      </c>
      <c r="G10" s="40">
        <f>+G12+G38</f>
        <v>6636229486.4799995</v>
      </c>
      <c r="H10" s="37">
        <f t="shared" si="1"/>
        <v>0.83637651855567452</v>
      </c>
      <c r="I10" s="40">
        <f>+I12+I38</f>
        <v>6128903710.7399998</v>
      </c>
      <c r="J10" s="37">
        <f t="shared" si="2"/>
        <v>0.77243729418866969</v>
      </c>
      <c r="K10" s="40">
        <f>+K12+K38</f>
        <v>6061204454.71</v>
      </c>
      <c r="L10" s="37">
        <f t="shared" si="3"/>
        <v>0.76390502926586423</v>
      </c>
    </row>
    <row r="11" spans="1:48">
      <c r="A11" s="28"/>
      <c r="B11" s="41" t="s">
        <v>3</v>
      </c>
      <c r="C11" s="42" t="s">
        <v>14</v>
      </c>
      <c r="D11" s="43">
        <f>+D13+D22+D26+D32</f>
        <v>11490190302</v>
      </c>
      <c r="E11" s="43">
        <f>+E13+E22+E26+E32</f>
        <v>11389554271.470001</v>
      </c>
      <c r="F11" s="44">
        <f t="shared" si="0"/>
        <v>0.99124156973166211</v>
      </c>
      <c r="G11" s="43">
        <f>+G13+G22+G26+G32</f>
        <v>11389554271.470001</v>
      </c>
      <c r="H11" s="44">
        <f t="shared" si="1"/>
        <v>0.99124156973166211</v>
      </c>
      <c r="I11" s="43">
        <f>+I13+I22+I26+I32</f>
        <v>11388524221.450001</v>
      </c>
      <c r="J11" s="44">
        <f t="shared" si="2"/>
        <v>0.99115192369509297</v>
      </c>
      <c r="K11" s="43">
        <f>+K13+K22+K26+K32</f>
        <v>11388524221.450001</v>
      </c>
      <c r="L11" s="44">
        <f t="shared" si="3"/>
        <v>0.99115192369509297</v>
      </c>
    </row>
    <row r="12" spans="1:48">
      <c r="A12" s="28"/>
      <c r="B12" s="41" t="s">
        <v>3</v>
      </c>
      <c r="C12" s="42" t="s">
        <v>15</v>
      </c>
      <c r="D12" s="43">
        <f>+D14+D23+D27+D33</f>
        <v>1814649400</v>
      </c>
      <c r="E12" s="43">
        <f>+E14+E23+E27+E33</f>
        <v>1531381555.75</v>
      </c>
      <c r="F12" s="44">
        <f t="shared" si="0"/>
        <v>0.84389940875080327</v>
      </c>
      <c r="G12" s="43">
        <f>+G14+G23+G27+G33</f>
        <v>1525460729.75</v>
      </c>
      <c r="H12" s="44">
        <f t="shared" si="1"/>
        <v>0.84063661539799373</v>
      </c>
      <c r="I12" s="43">
        <f>+I14+I23+I27+I33</f>
        <v>1523205532.74</v>
      </c>
      <c r="J12" s="44">
        <f t="shared" si="2"/>
        <v>0.83939384254611382</v>
      </c>
      <c r="K12" s="43">
        <f>+K14+K23+K27+K33</f>
        <v>1506771250.1800001</v>
      </c>
      <c r="L12" s="44">
        <f t="shared" si="3"/>
        <v>0.83033739199428835</v>
      </c>
    </row>
    <row r="13" spans="1:48">
      <c r="A13" s="28"/>
      <c r="B13" s="41" t="s">
        <v>4</v>
      </c>
      <c r="C13" s="42" t="s">
        <v>14</v>
      </c>
      <c r="D13" s="43">
        <f>+D15+D17+D19</f>
        <v>9473111843</v>
      </c>
      <c r="E13" s="43">
        <f>+E15+E17+E19</f>
        <v>9443168092.5200005</v>
      </c>
      <c r="F13" s="44">
        <f t="shared" si="0"/>
        <v>0.99683907981070385</v>
      </c>
      <c r="G13" s="43">
        <f>+G15+G17+G19</f>
        <v>9443168092.5200005</v>
      </c>
      <c r="H13" s="44">
        <f t="shared" si="1"/>
        <v>0.99683907981070385</v>
      </c>
      <c r="I13" s="43">
        <f>+I15+I17+I19</f>
        <v>9443168092.5200005</v>
      </c>
      <c r="J13" s="44">
        <f t="shared" si="2"/>
        <v>0.99683907981070385</v>
      </c>
      <c r="K13" s="43">
        <f>+K15+K17+K19</f>
        <v>9443168092.5200005</v>
      </c>
      <c r="L13" s="44">
        <f t="shared" si="3"/>
        <v>0.99683907981070385</v>
      </c>
    </row>
    <row r="14" spans="1:48">
      <c r="A14" s="28"/>
      <c r="B14" s="41" t="s">
        <v>4</v>
      </c>
      <c r="C14" s="42" t="s">
        <v>15</v>
      </c>
      <c r="D14" s="43">
        <f>+D16+D18</f>
        <v>17870400</v>
      </c>
      <c r="E14" s="43">
        <f>+E16+E18</f>
        <v>4510287</v>
      </c>
      <c r="F14" s="44">
        <f t="shared" si="0"/>
        <v>0.25238869863013697</v>
      </c>
      <c r="G14" s="43">
        <f>+G16+G18</f>
        <v>4510287</v>
      </c>
      <c r="H14" s="44">
        <f t="shared" si="1"/>
        <v>0.25238869863013697</v>
      </c>
      <c r="I14" s="43">
        <f>+I16+I18</f>
        <v>4510287</v>
      </c>
      <c r="J14" s="44">
        <f t="shared" si="2"/>
        <v>0.25238869863013697</v>
      </c>
      <c r="K14" s="43">
        <f>+K16+K18</f>
        <v>4510287</v>
      </c>
      <c r="L14" s="44">
        <f t="shared" si="3"/>
        <v>0.25238869863013697</v>
      </c>
    </row>
    <row r="15" spans="1:48">
      <c r="A15" s="28"/>
      <c r="B15" s="23" t="s">
        <v>22</v>
      </c>
      <c r="C15" s="24" t="s">
        <v>14</v>
      </c>
      <c r="D15" s="22">
        <f>+[1]REP_EPG034_EjecucionPresupuesta!$T$5</f>
        <v>6228397763</v>
      </c>
      <c r="E15" s="22">
        <f>+[1]REP_EPG034_EjecucionPresupuesta!$V$5</f>
        <v>6220479833.5200005</v>
      </c>
      <c r="F15" s="29">
        <f>+E15/D15</f>
        <v>0.99872873734445222</v>
      </c>
      <c r="G15" s="22">
        <f>+[1]REP_EPG034_EjecucionPresupuesta!$X$5</f>
        <v>6220479833.5200005</v>
      </c>
      <c r="H15" s="29">
        <f t="shared" si="1"/>
        <v>0.99872873734445222</v>
      </c>
      <c r="I15" s="22">
        <f>+[1]REP_EPG034_EjecucionPresupuesta!$Y$5</f>
        <v>6220479833.5200005</v>
      </c>
      <c r="J15" s="29">
        <f t="shared" si="2"/>
        <v>0.99872873734445222</v>
      </c>
      <c r="K15" s="22">
        <f>+[1]REP_EPG034_EjecucionPresupuesta!$AA$5</f>
        <v>6220479833.5200005</v>
      </c>
      <c r="L15" s="29">
        <f t="shared" si="3"/>
        <v>0.99872873734445222</v>
      </c>
    </row>
    <row r="16" spans="1:48">
      <c r="A16" s="28"/>
      <c r="B16" s="23" t="s">
        <v>22</v>
      </c>
      <c r="C16" s="24" t="s">
        <v>15</v>
      </c>
      <c r="D16" s="22">
        <f>+[1]REP_EPG034_EjecucionPresupuesta!$T$8</f>
        <v>12614400</v>
      </c>
      <c r="E16" s="22">
        <f>+[1]REP_EPG034_EjecucionPresupuesta!$V$8</f>
        <v>3289604</v>
      </c>
      <c r="F16" s="29">
        <f t="shared" si="0"/>
        <v>0.26078164637239981</v>
      </c>
      <c r="G16" s="22">
        <f>+[1]REP_EPG034_EjecucionPresupuesta!$X$8</f>
        <v>3289604</v>
      </c>
      <c r="H16" s="29">
        <f t="shared" si="1"/>
        <v>0.26078164637239981</v>
      </c>
      <c r="I16" s="22">
        <f>+[1]REP_EPG034_EjecucionPresupuesta!$Y$8</f>
        <v>3289604</v>
      </c>
      <c r="J16" s="29">
        <f t="shared" si="2"/>
        <v>0.26078164637239981</v>
      </c>
      <c r="K16" s="22">
        <f>+[1]REP_EPG034_EjecucionPresupuesta!$AA$8</f>
        <v>3289604</v>
      </c>
      <c r="L16" s="29">
        <f t="shared" si="3"/>
        <v>0.26078164637239981</v>
      </c>
    </row>
    <row r="17" spans="1:12">
      <c r="A17" s="28"/>
      <c r="B17" s="23" t="s">
        <v>23</v>
      </c>
      <c r="C17" s="24" t="s">
        <v>14</v>
      </c>
      <c r="D17" s="22">
        <f>+[1]REP_EPG034_EjecucionPresupuesta!$T$6</f>
        <v>2299189693</v>
      </c>
      <c r="E17" s="22">
        <f>+[1]REP_EPG034_EjecucionPresupuesta!$V$6</f>
        <v>2279549678</v>
      </c>
      <c r="F17" s="29">
        <f t="shared" si="0"/>
        <v>0.99145785358215766</v>
      </c>
      <c r="G17" s="22">
        <f>+[1]REP_EPG034_EjecucionPresupuesta!$X$6</f>
        <v>2279549678</v>
      </c>
      <c r="H17" s="29">
        <f t="shared" si="1"/>
        <v>0.99145785358215766</v>
      </c>
      <c r="I17" s="22">
        <f>+[1]REP_EPG034_EjecucionPresupuesta!$Y$6</f>
        <v>2279549678</v>
      </c>
      <c r="J17" s="29">
        <f t="shared" si="2"/>
        <v>0.99145785358215766</v>
      </c>
      <c r="K17" s="22">
        <f>+[1]REP_EPG034_EjecucionPresupuesta!$AA$6</f>
        <v>2279549678</v>
      </c>
      <c r="L17" s="29">
        <f t="shared" si="3"/>
        <v>0.99145785358215766</v>
      </c>
    </row>
    <row r="18" spans="1:12">
      <c r="A18" s="28"/>
      <c r="B18" s="23" t="s">
        <v>23</v>
      </c>
      <c r="C18" s="24" t="s">
        <v>15</v>
      </c>
      <c r="D18" s="22">
        <f>+[1]REP_EPG034_EjecucionPresupuesta!$T$9</f>
        <v>5256000</v>
      </c>
      <c r="E18" s="22">
        <f>+[1]REP_EPG034_EjecucionPresupuesta!$V$9</f>
        <v>1220683</v>
      </c>
      <c r="F18" s="29">
        <f t="shared" si="0"/>
        <v>0.23224562404870625</v>
      </c>
      <c r="G18" s="22">
        <f>+[1]REP_EPG034_EjecucionPresupuesta!$X$9</f>
        <v>1220683</v>
      </c>
      <c r="H18" s="29">
        <f t="shared" si="1"/>
        <v>0.23224562404870625</v>
      </c>
      <c r="I18" s="22">
        <f>+[1]REP_EPG034_EjecucionPresupuesta!$Y$9</f>
        <v>1220683</v>
      </c>
      <c r="J18" s="29">
        <f t="shared" si="2"/>
        <v>0.23224562404870625</v>
      </c>
      <c r="K18" s="22">
        <f>+[1]REP_EPG034_EjecucionPresupuesta!$AA$9</f>
        <v>1220683</v>
      </c>
      <c r="L18" s="29">
        <f t="shared" si="3"/>
        <v>0.23224562404870625</v>
      </c>
    </row>
    <row r="19" spans="1:12">
      <c r="A19" s="28"/>
      <c r="B19" s="23" t="s">
        <v>24</v>
      </c>
      <c r="C19" s="24" t="s">
        <v>14</v>
      </c>
      <c r="D19" s="22">
        <f>+[1]REP_EPG034_EjecucionPresupuesta!$T$7</f>
        <v>945524387</v>
      </c>
      <c r="E19" s="22">
        <f>+[1]REP_EPG034_EjecucionPresupuesta!$V$7</f>
        <v>943138581</v>
      </c>
      <c r="F19" s="29">
        <f t="shared" si="0"/>
        <v>0.99747673774172041</v>
      </c>
      <c r="G19" s="22">
        <f>+[1]REP_EPG034_EjecucionPresupuesta!$X$7</f>
        <v>943138581</v>
      </c>
      <c r="H19" s="29">
        <f t="shared" si="1"/>
        <v>0.99747673774172041</v>
      </c>
      <c r="I19" s="22">
        <f>+[1]REP_EPG034_EjecucionPresupuesta!$Y$7</f>
        <v>943138581</v>
      </c>
      <c r="J19" s="29">
        <f t="shared" si="2"/>
        <v>0.99747673774172041</v>
      </c>
      <c r="K19" s="22">
        <f>+[1]REP_EPG034_EjecucionPresupuesta!$AA$7</f>
        <v>943138581</v>
      </c>
      <c r="L19" s="29">
        <f t="shared" si="3"/>
        <v>0.99747673774172041</v>
      </c>
    </row>
    <row r="20" spans="1:12" hidden="1">
      <c r="A20" s="28"/>
      <c r="B20" s="23" t="s">
        <v>5</v>
      </c>
      <c r="C20" s="24" t="s">
        <v>14</v>
      </c>
      <c r="D20" s="22">
        <v>0</v>
      </c>
      <c r="E20" s="22">
        <v>0</v>
      </c>
      <c r="F20" s="29">
        <v>0</v>
      </c>
      <c r="G20" s="22">
        <v>0</v>
      </c>
      <c r="H20" s="29">
        <v>0</v>
      </c>
      <c r="I20" s="22">
        <v>0</v>
      </c>
      <c r="J20" s="29">
        <v>0</v>
      </c>
      <c r="K20" s="22">
        <v>0</v>
      </c>
      <c r="L20" s="29">
        <v>0</v>
      </c>
    </row>
    <row r="21" spans="1:12" hidden="1">
      <c r="A21" s="28"/>
      <c r="B21" s="18" t="s">
        <v>6</v>
      </c>
      <c r="C21" s="21" t="s">
        <v>14</v>
      </c>
      <c r="D21" s="17">
        <v>0</v>
      </c>
      <c r="E21" s="17">
        <v>0</v>
      </c>
      <c r="F21" s="13">
        <v>0</v>
      </c>
      <c r="G21" s="17">
        <v>0</v>
      </c>
      <c r="H21" s="13">
        <v>0</v>
      </c>
      <c r="I21" s="17">
        <v>0</v>
      </c>
      <c r="J21" s="13">
        <v>0</v>
      </c>
      <c r="K21" s="17">
        <v>0</v>
      </c>
      <c r="L21" s="13">
        <v>0</v>
      </c>
    </row>
    <row r="22" spans="1:12">
      <c r="A22" s="28"/>
      <c r="B22" s="41" t="s">
        <v>26</v>
      </c>
      <c r="C22" s="42" t="s">
        <v>14</v>
      </c>
      <c r="D22" s="43">
        <f>+D24</f>
        <v>1961722330</v>
      </c>
      <c r="E22" s="43">
        <f>+E24</f>
        <v>1891030049.95</v>
      </c>
      <c r="F22" s="44">
        <f t="shared" ref="F22:F38" si="4">+E22/$D22</f>
        <v>0.96396417629094333</v>
      </c>
      <c r="G22" s="43">
        <f>+G24</f>
        <v>1891030049.95</v>
      </c>
      <c r="H22" s="44">
        <f t="shared" ref="H22:H38" si="5">+G22/$D22</f>
        <v>0.96396417629094333</v>
      </c>
      <c r="I22" s="43">
        <f>+I24</f>
        <v>1889999999.9300001</v>
      </c>
      <c r="J22" s="44">
        <f t="shared" ref="J22:J44" si="6">+I22/$D22</f>
        <v>0.96343910197015503</v>
      </c>
      <c r="K22" s="43">
        <f>+K24</f>
        <v>1889999999.9300001</v>
      </c>
      <c r="L22" s="44">
        <f t="shared" ref="L22:L44" si="7">+K22/$D22</f>
        <v>0.96343910197015503</v>
      </c>
    </row>
    <row r="23" spans="1:12">
      <c r="A23" s="28"/>
      <c r="B23" s="41" t="s">
        <v>26</v>
      </c>
      <c r="C23" s="42" t="s">
        <v>15</v>
      </c>
      <c r="D23" s="43">
        <f>+D25</f>
        <v>1500000000</v>
      </c>
      <c r="E23" s="43">
        <f>+E25</f>
        <v>1321118362.75</v>
      </c>
      <c r="F23" s="44">
        <f t="shared" si="4"/>
        <v>0.88074557516666663</v>
      </c>
      <c r="G23" s="43">
        <f>+G25</f>
        <v>1315197536.75</v>
      </c>
      <c r="H23" s="44">
        <f t="shared" si="5"/>
        <v>0.87679835783333337</v>
      </c>
      <c r="I23" s="43">
        <f>+I25</f>
        <v>1312942339.74</v>
      </c>
      <c r="J23" s="44">
        <f t="shared" si="6"/>
        <v>0.87529489315999998</v>
      </c>
      <c r="K23" s="43">
        <f>+K25</f>
        <v>1296508057.1800001</v>
      </c>
      <c r="L23" s="44">
        <f t="shared" si="7"/>
        <v>0.86433870478666674</v>
      </c>
    </row>
    <row r="24" spans="1:12">
      <c r="A24" s="28"/>
      <c r="B24" s="23" t="s">
        <v>25</v>
      </c>
      <c r="C24" s="24" t="s">
        <v>14</v>
      </c>
      <c r="D24" s="22">
        <f>+[1]REP_EPG034_EjecucionPresupuesta!$T$10</f>
        <v>1961722330</v>
      </c>
      <c r="E24" s="22">
        <f>+[1]REP_EPG034_EjecucionPresupuesta!$V$10</f>
        <v>1891030049.95</v>
      </c>
      <c r="F24" s="29">
        <f t="shared" si="4"/>
        <v>0.96396417629094333</v>
      </c>
      <c r="G24" s="22">
        <f>+[1]REP_EPG034_EjecucionPresupuesta!$X$10</f>
        <v>1891030049.95</v>
      </c>
      <c r="H24" s="29">
        <f t="shared" si="5"/>
        <v>0.96396417629094333</v>
      </c>
      <c r="I24" s="22">
        <f>+[1]REP_EPG034_EjecucionPresupuesta!$Y$10</f>
        <v>1889999999.9300001</v>
      </c>
      <c r="J24" s="29">
        <f t="shared" si="6"/>
        <v>0.96343910197015503</v>
      </c>
      <c r="K24" s="22">
        <f>+[1]REP_EPG034_EjecucionPresupuesta!$AA$10</f>
        <v>1889999999.9300001</v>
      </c>
      <c r="L24" s="29">
        <f t="shared" si="7"/>
        <v>0.96343910197015503</v>
      </c>
    </row>
    <row r="25" spans="1:12">
      <c r="A25" s="28"/>
      <c r="B25" s="23" t="s">
        <v>25</v>
      </c>
      <c r="C25" s="24" t="s">
        <v>15</v>
      </c>
      <c r="D25" s="22">
        <f>+[1]REP_EPG034_EjecucionPresupuesta!$T$11</f>
        <v>1500000000</v>
      </c>
      <c r="E25" s="22">
        <f>+[1]REP_EPG034_EjecucionPresupuesta!$V$11</f>
        <v>1321118362.75</v>
      </c>
      <c r="F25" s="29">
        <f t="shared" si="4"/>
        <v>0.88074557516666663</v>
      </c>
      <c r="G25" s="22">
        <f>+[1]REP_EPG034_EjecucionPresupuesta!$X$11</f>
        <v>1315197536.75</v>
      </c>
      <c r="H25" s="29">
        <f t="shared" si="5"/>
        <v>0.87679835783333337</v>
      </c>
      <c r="I25" s="22">
        <f>+[1]REP_EPG034_EjecucionPresupuesta!$Y$11</f>
        <v>1312942339.74</v>
      </c>
      <c r="J25" s="29">
        <f t="shared" si="6"/>
        <v>0.87529489315999998</v>
      </c>
      <c r="K25" s="22">
        <f>+[1]REP_EPG034_EjecucionPresupuesta!$AA$11</f>
        <v>1296508057.1800001</v>
      </c>
      <c r="L25" s="29">
        <f t="shared" si="7"/>
        <v>0.86433870478666674</v>
      </c>
    </row>
    <row r="26" spans="1:12">
      <c r="A26" s="28"/>
      <c r="B26" s="41" t="s">
        <v>27</v>
      </c>
      <c r="C26" s="42" t="s">
        <v>14</v>
      </c>
      <c r="D26" s="43">
        <v>0</v>
      </c>
      <c r="E26" s="43">
        <v>0</v>
      </c>
      <c r="F26" s="44">
        <v>0</v>
      </c>
      <c r="G26" s="43">
        <v>0</v>
      </c>
      <c r="H26" s="44">
        <v>0</v>
      </c>
      <c r="I26" s="43">
        <v>0</v>
      </c>
      <c r="J26" s="44">
        <v>0</v>
      </c>
      <c r="K26" s="43">
        <v>0</v>
      </c>
      <c r="L26" s="44">
        <v>0</v>
      </c>
    </row>
    <row r="27" spans="1:12">
      <c r="A27" s="28"/>
      <c r="B27" s="41" t="s">
        <v>27</v>
      </c>
      <c r="C27" s="42" t="s">
        <v>15</v>
      </c>
      <c r="D27" s="43">
        <f>SUM(D28:D31)</f>
        <v>121819000</v>
      </c>
      <c r="E27" s="43">
        <f>SUM(E28:E31)</f>
        <v>72101705</v>
      </c>
      <c r="F27" s="44">
        <f t="shared" si="4"/>
        <v>0.59187569262594508</v>
      </c>
      <c r="G27" s="43">
        <f>SUM(G28:G31)</f>
        <v>72101705</v>
      </c>
      <c r="H27" s="44">
        <f t="shared" si="5"/>
        <v>0.59187569262594508</v>
      </c>
      <c r="I27" s="43">
        <f>SUM(I28:I31)</f>
        <v>72101705</v>
      </c>
      <c r="J27" s="44">
        <f t="shared" si="6"/>
        <v>0.59187569262594508</v>
      </c>
      <c r="K27" s="43">
        <f>SUM(K28:K31)</f>
        <v>72101705</v>
      </c>
      <c r="L27" s="44">
        <f t="shared" si="7"/>
        <v>0.59187569262594508</v>
      </c>
    </row>
    <row r="28" spans="1:12">
      <c r="A28" s="28"/>
      <c r="B28" s="23" t="s">
        <v>8</v>
      </c>
      <c r="C28" s="24" t="s">
        <v>15</v>
      </c>
      <c r="D28" s="22">
        <f>+[1]REP_EPG034_EjecucionPresupuesta!$T$12</f>
        <v>21020000</v>
      </c>
      <c r="E28" s="22">
        <f>+[1]REP_EPG034_EjecucionPresupuesta!$V$12</f>
        <v>21018579</v>
      </c>
      <c r="F28" s="29">
        <f t="shared" si="4"/>
        <v>0.99993239771646047</v>
      </c>
      <c r="G28" s="22">
        <f>+[1]REP_EPG034_EjecucionPresupuesta!$X$12</f>
        <v>21018579</v>
      </c>
      <c r="H28" s="29">
        <f t="shared" si="5"/>
        <v>0.99993239771646047</v>
      </c>
      <c r="I28" s="22">
        <f>+[1]REP_EPG034_EjecucionPresupuesta!$Y$12</f>
        <v>21018579</v>
      </c>
      <c r="J28" s="29">
        <f t="shared" si="6"/>
        <v>0.99993239771646047</v>
      </c>
      <c r="K28" s="22">
        <f>+[1]REP_EPG034_EjecucionPresupuesta!$AA$12</f>
        <v>21018579</v>
      </c>
      <c r="L28" s="29">
        <f t="shared" si="7"/>
        <v>0.99993239771646047</v>
      </c>
    </row>
    <row r="29" spans="1:12" ht="25.5">
      <c r="A29" s="28"/>
      <c r="B29" s="23" t="s">
        <v>7</v>
      </c>
      <c r="C29" s="24" t="s">
        <v>15</v>
      </c>
      <c r="D29" s="22">
        <f>+[1]REP_EPG034_EjecucionPresupuesta!$T$13</f>
        <v>35877000</v>
      </c>
      <c r="E29" s="22">
        <f>+[1]REP_EPG034_EjecucionPresupuesta!$V$13</f>
        <v>35876873</v>
      </c>
      <c r="F29" s="29">
        <v>0</v>
      </c>
      <c r="G29" s="22">
        <f>+[1]REP_EPG034_EjecucionPresupuesta!$X$13</f>
        <v>35876873</v>
      </c>
      <c r="H29" s="29">
        <v>0</v>
      </c>
      <c r="I29" s="22">
        <f>+[1]REP_EPG034_EjecucionPresupuesta!$Y$13</f>
        <v>35876873</v>
      </c>
      <c r="J29" s="29">
        <v>0</v>
      </c>
      <c r="K29" s="22">
        <f>+[1]REP_EPG034_EjecucionPresupuesta!$AA$13</f>
        <v>35876873</v>
      </c>
      <c r="L29" s="29">
        <v>0</v>
      </c>
    </row>
    <row r="30" spans="1:12" ht="26.25" customHeight="1">
      <c r="A30" s="28"/>
      <c r="B30" s="23" t="s">
        <v>28</v>
      </c>
      <c r="C30" s="24" t="s">
        <v>15</v>
      </c>
      <c r="D30" s="22">
        <f>+[1]REP_EPG034_EjecucionPresupuesta!$T$15</f>
        <v>24922000</v>
      </c>
      <c r="E30" s="22">
        <f>+[1]REP_EPG034_EjecucionPresupuesta!$V$15</f>
        <v>15206253</v>
      </c>
      <c r="F30" s="29">
        <f t="shared" si="4"/>
        <v>0.61015379985554929</v>
      </c>
      <c r="G30" s="22">
        <f>+[1]REP_EPG034_EjecucionPresupuesta!$Y$15</f>
        <v>15206253</v>
      </c>
      <c r="H30" s="29">
        <f t="shared" si="5"/>
        <v>0.61015379985554929</v>
      </c>
      <c r="I30" s="22">
        <f>+[1]REP_EPG034_EjecucionPresupuesta!$Y$15</f>
        <v>15206253</v>
      </c>
      <c r="J30" s="29">
        <f t="shared" si="6"/>
        <v>0.61015379985554929</v>
      </c>
      <c r="K30" s="22">
        <f>+[1]REP_EPG034_EjecucionPresupuesta!$AA$15</f>
        <v>15206253</v>
      </c>
      <c r="L30" s="29">
        <f t="shared" si="7"/>
        <v>0.61015379985554929</v>
      </c>
    </row>
    <row r="31" spans="1:12">
      <c r="A31" s="28"/>
      <c r="B31" s="23" t="s">
        <v>9</v>
      </c>
      <c r="C31" s="24" t="s">
        <v>15</v>
      </c>
      <c r="D31" s="22">
        <f>+[1]REP_EPG034_EjecucionPresupuesta!$T$16</f>
        <v>40000000</v>
      </c>
      <c r="E31" s="22">
        <f>+[1]REP_EPG034_EjecucionPresupuesta!$V$16</f>
        <v>0</v>
      </c>
      <c r="F31" s="29">
        <v>0</v>
      </c>
      <c r="G31" s="22">
        <v>0</v>
      </c>
      <c r="H31" s="29">
        <v>0</v>
      </c>
      <c r="I31" s="22">
        <v>0</v>
      </c>
      <c r="J31" s="29">
        <v>0</v>
      </c>
      <c r="K31" s="22">
        <v>0</v>
      </c>
      <c r="L31" s="29">
        <v>0</v>
      </c>
    </row>
    <row r="32" spans="1:12" ht="25.5">
      <c r="A32" s="28"/>
      <c r="B32" s="45" t="s">
        <v>29</v>
      </c>
      <c r="C32" s="46" t="s">
        <v>14</v>
      </c>
      <c r="D32" s="47">
        <f>+D35</f>
        <v>55356129</v>
      </c>
      <c r="E32" s="47">
        <f>+E35</f>
        <v>55356129</v>
      </c>
      <c r="F32" s="44">
        <f t="shared" si="4"/>
        <v>1</v>
      </c>
      <c r="G32" s="47">
        <f>+G35</f>
        <v>55356129</v>
      </c>
      <c r="H32" s="44">
        <f t="shared" si="5"/>
        <v>1</v>
      </c>
      <c r="I32" s="47">
        <f>+I35</f>
        <v>55356129</v>
      </c>
      <c r="J32" s="44">
        <f t="shared" si="6"/>
        <v>1</v>
      </c>
      <c r="K32" s="47">
        <f>+K35</f>
        <v>55356129</v>
      </c>
      <c r="L32" s="44">
        <f t="shared" si="7"/>
        <v>1</v>
      </c>
    </row>
    <row r="33" spans="1:12" ht="25.5">
      <c r="A33" s="28"/>
      <c r="B33" s="45" t="s">
        <v>29</v>
      </c>
      <c r="C33" s="46" t="s">
        <v>15</v>
      </c>
      <c r="D33" s="47">
        <f>+D34+D36</f>
        <v>174960000</v>
      </c>
      <c r="E33" s="47">
        <f>+E34</f>
        <v>133651201</v>
      </c>
      <c r="F33" s="44">
        <f t="shared" si="4"/>
        <v>0.76389575331504345</v>
      </c>
      <c r="G33" s="47">
        <f>+G34+G36</f>
        <v>133651201</v>
      </c>
      <c r="H33" s="44">
        <f t="shared" si="5"/>
        <v>0.76389575331504345</v>
      </c>
      <c r="I33" s="47">
        <f>+I34+I36</f>
        <v>133651201</v>
      </c>
      <c r="J33" s="44">
        <f t="shared" si="6"/>
        <v>0.76389575331504345</v>
      </c>
      <c r="K33" s="47">
        <f>+K34+K36</f>
        <v>133651201</v>
      </c>
      <c r="L33" s="44">
        <f t="shared" si="7"/>
        <v>0.76389575331504345</v>
      </c>
    </row>
    <row r="34" spans="1:12">
      <c r="A34" s="28"/>
      <c r="B34" s="18" t="s">
        <v>30</v>
      </c>
      <c r="C34" s="21" t="s">
        <v>15</v>
      </c>
      <c r="D34" s="17">
        <f>+[1]REP_EPG034_EjecucionPresupuesta!$T$17</f>
        <v>174960000</v>
      </c>
      <c r="E34" s="17">
        <f>+[1]REP_EPG034_EjecucionPresupuesta!$V$17</f>
        <v>133651201</v>
      </c>
      <c r="F34" s="29">
        <f t="shared" si="4"/>
        <v>0.76389575331504345</v>
      </c>
      <c r="G34" s="22">
        <f>+[1]REP_EPG034_EjecucionPresupuesta!$X$17</f>
        <v>133651201</v>
      </c>
      <c r="H34" s="29">
        <f t="shared" si="5"/>
        <v>0.76389575331504345</v>
      </c>
      <c r="I34" s="22">
        <f>+[1]REP_EPG034_EjecucionPresupuesta!$Y$17</f>
        <v>133651201</v>
      </c>
      <c r="J34" s="29">
        <f t="shared" si="6"/>
        <v>0.76389575331504345</v>
      </c>
      <c r="K34" s="22">
        <f>+[1]REP_EPG034_EjecucionPresupuesta!$AA$17</f>
        <v>133651201</v>
      </c>
      <c r="L34" s="29">
        <f t="shared" si="7"/>
        <v>0.76389575331504345</v>
      </c>
    </row>
    <row r="35" spans="1:12">
      <c r="A35" s="28"/>
      <c r="B35" s="18" t="s">
        <v>31</v>
      </c>
      <c r="C35" s="21" t="s">
        <v>14</v>
      </c>
      <c r="D35" s="17">
        <f>+[1]REP_EPG034_EjecucionPresupuesta!$T$19+[1]REP_EPG034_EjecucionPresupuesta!$T$20</f>
        <v>55356129</v>
      </c>
      <c r="E35" s="17">
        <f>+[1]REP_EPG034_EjecucionPresupuesta!$V$19+[1]REP_EPG034_EjecucionPresupuesta!$V$20</f>
        <v>55356129</v>
      </c>
      <c r="F35" s="29">
        <f t="shared" si="4"/>
        <v>1</v>
      </c>
      <c r="G35" s="22">
        <f>+[1]REP_EPG034_EjecucionPresupuesta!$X$19+[1]REP_EPG034_EjecucionPresupuesta!$X$20</f>
        <v>55356129</v>
      </c>
      <c r="H35" s="29">
        <f t="shared" si="5"/>
        <v>1</v>
      </c>
      <c r="I35" s="22">
        <f>+[1]REP_EPG034_EjecucionPresupuesta!$Y$19+[1]REP_EPG034_EjecucionPresupuesta!$Y$20</f>
        <v>55356129</v>
      </c>
      <c r="J35" s="29">
        <f t="shared" si="6"/>
        <v>1</v>
      </c>
      <c r="K35" s="22">
        <f>+[1]REP_EPG034_EjecucionPresupuesta!$AA$19+[1]REP_EPG034_EjecucionPresupuesta!$AA$20</f>
        <v>55356129</v>
      </c>
      <c r="L35" s="29">
        <f t="shared" si="7"/>
        <v>1</v>
      </c>
    </row>
    <row r="36" spans="1:12">
      <c r="A36" s="28"/>
      <c r="B36" s="18" t="s">
        <v>32</v>
      </c>
      <c r="C36" s="21" t="s">
        <v>15</v>
      </c>
      <c r="D36" s="17">
        <v>0</v>
      </c>
      <c r="E36" s="17">
        <v>0</v>
      </c>
      <c r="F36" s="29">
        <v>0</v>
      </c>
      <c r="G36" s="22">
        <v>0</v>
      </c>
      <c r="H36" s="29">
        <v>0</v>
      </c>
      <c r="I36" s="22">
        <v>0</v>
      </c>
      <c r="J36" s="29">
        <v>0</v>
      </c>
      <c r="K36" s="22">
        <v>0</v>
      </c>
      <c r="L36" s="29">
        <v>0</v>
      </c>
    </row>
    <row r="37" spans="1:12">
      <c r="A37" s="28"/>
      <c r="B37" s="48" t="s">
        <v>10</v>
      </c>
      <c r="C37" s="49" t="s">
        <v>14</v>
      </c>
      <c r="D37" s="50">
        <f>+D41+D44+D47+D49+D51+D53</f>
        <v>4654773699</v>
      </c>
      <c r="E37" s="50">
        <f>+E41+E44+E47+E49+E51+E53</f>
        <v>4591406636.71</v>
      </c>
      <c r="F37" s="51">
        <f t="shared" si="4"/>
        <v>0.98638665026752792</v>
      </c>
      <c r="G37" s="50">
        <f>+G41+G44+G47+G49+G51+G53</f>
        <v>4591406636.71</v>
      </c>
      <c r="H37" s="51">
        <f t="shared" si="5"/>
        <v>0.98638665026752792</v>
      </c>
      <c r="I37" s="50">
        <f>+I41+I44+I47+I49+I51+I53</f>
        <v>4488060997.5699997</v>
      </c>
      <c r="J37" s="51">
        <f t="shared" si="6"/>
        <v>0.96418457432939952</v>
      </c>
      <c r="K37" s="50">
        <f>+K41+K44+K47+K49+K51+K53</f>
        <v>4488060997.5699997</v>
      </c>
      <c r="L37" s="51">
        <f t="shared" si="7"/>
        <v>0.96418457432939952</v>
      </c>
    </row>
    <row r="38" spans="1:12">
      <c r="A38" s="28"/>
      <c r="B38" s="48" t="s">
        <v>10</v>
      </c>
      <c r="C38" s="49" t="s">
        <v>15</v>
      </c>
      <c r="D38" s="50">
        <f>+D43+D46+D48+D50+D52+D54</f>
        <v>6119850600</v>
      </c>
      <c r="E38" s="50">
        <f>+E43+E46+E48+E50+E52+E54</f>
        <v>5110768756.7299995</v>
      </c>
      <c r="F38" s="51">
        <f t="shared" si="4"/>
        <v>0.83511332069609667</v>
      </c>
      <c r="G38" s="50">
        <f>+G43+G46+G48+G50+G52+G54</f>
        <v>5110768756.7299995</v>
      </c>
      <c r="H38" s="51">
        <f t="shared" si="5"/>
        <v>0.83511332069609667</v>
      </c>
      <c r="I38" s="50">
        <f>+I43+I46+I48+I50+I52+I54</f>
        <v>4605698178</v>
      </c>
      <c r="J38" s="51">
        <f t="shared" si="6"/>
        <v>0.75258343365440983</v>
      </c>
      <c r="K38" s="50">
        <f>+K43+K46+K48+K50+K52+K54</f>
        <v>4554433204.5299997</v>
      </c>
      <c r="L38" s="51">
        <f t="shared" si="7"/>
        <v>0.74420659950914481</v>
      </c>
    </row>
    <row r="39" spans="1:12" ht="25.5" hidden="1">
      <c r="A39" s="28"/>
      <c r="B39" s="18" t="s">
        <v>11</v>
      </c>
      <c r="C39" s="21" t="s">
        <v>15</v>
      </c>
      <c r="D39" s="17">
        <v>0</v>
      </c>
      <c r="E39" s="17">
        <v>0</v>
      </c>
      <c r="F39" s="13">
        <v>0</v>
      </c>
      <c r="G39" s="17">
        <v>0</v>
      </c>
      <c r="H39" s="13">
        <v>0</v>
      </c>
      <c r="I39" s="17">
        <v>0</v>
      </c>
      <c r="J39" s="13">
        <v>0</v>
      </c>
      <c r="K39" s="17">
        <v>0</v>
      </c>
      <c r="L39" s="13">
        <v>0</v>
      </c>
    </row>
    <row r="40" spans="1:12" ht="25.5" hidden="1">
      <c r="A40" s="28"/>
      <c r="B40" s="18" t="s">
        <v>11</v>
      </c>
      <c r="C40" s="21" t="s">
        <v>15</v>
      </c>
      <c r="D40" s="17">
        <v>0</v>
      </c>
      <c r="E40" s="17">
        <v>0</v>
      </c>
      <c r="F40" s="13">
        <v>0</v>
      </c>
      <c r="G40" s="17">
        <v>0</v>
      </c>
      <c r="H40" s="13">
        <v>0</v>
      </c>
      <c r="I40" s="17">
        <v>0</v>
      </c>
      <c r="J40" s="13">
        <v>0</v>
      </c>
      <c r="K40" s="17">
        <v>0</v>
      </c>
      <c r="L40" s="13">
        <v>0</v>
      </c>
    </row>
    <row r="41" spans="1:12" ht="42" customHeight="1">
      <c r="A41" s="28"/>
      <c r="B41" s="18" t="s">
        <v>33</v>
      </c>
      <c r="C41" s="21" t="s">
        <v>14</v>
      </c>
      <c r="D41" s="17">
        <f>+[1]REP_EPG034_EjecucionPresupuesta!$T$21</f>
        <v>750000000</v>
      </c>
      <c r="E41" s="22">
        <f>+[1]REP_EPG034_EjecucionPresupuesta!$V$21</f>
        <v>730800536.91999996</v>
      </c>
      <c r="F41" s="29">
        <f t="shared" ref="F41:F44" si="8">+E41/$D41</f>
        <v>0.97440071589333332</v>
      </c>
      <c r="G41" s="22">
        <f>+[1]REP_EPG034_EjecucionPresupuesta!$X$21</f>
        <v>730800536.91999996</v>
      </c>
      <c r="H41" s="29">
        <f>+G41/$D41</f>
        <v>0.97440071589333332</v>
      </c>
      <c r="I41" s="22">
        <f>+[1]REP_EPG034_EjecucionPresupuesta!$Y$21</f>
        <v>730800536.91999996</v>
      </c>
      <c r="J41" s="29">
        <f t="shared" si="6"/>
        <v>0.97440071589333332</v>
      </c>
      <c r="K41" s="22">
        <f>+[1]REP_EPG034_EjecucionPresupuesta!$AA$21</f>
        <v>730800536.91999996</v>
      </c>
      <c r="L41" s="29">
        <f t="shared" si="7"/>
        <v>0.97440071589333332</v>
      </c>
    </row>
    <row r="42" spans="1:12" ht="25.5" hidden="1">
      <c r="A42" s="28"/>
      <c r="B42" s="18" t="s">
        <v>12</v>
      </c>
      <c r="C42" s="21" t="s">
        <v>15</v>
      </c>
      <c r="D42" s="17"/>
      <c r="E42" s="22">
        <v>0</v>
      </c>
      <c r="F42" s="29">
        <v>0</v>
      </c>
      <c r="G42" s="22">
        <v>0</v>
      </c>
      <c r="H42" s="29">
        <v>0</v>
      </c>
      <c r="I42" s="22"/>
      <c r="J42" s="29">
        <v>0</v>
      </c>
      <c r="K42" s="22"/>
      <c r="L42" s="29">
        <v>0</v>
      </c>
    </row>
    <row r="43" spans="1:12" ht="32.25" customHeight="1">
      <c r="A43" s="28"/>
      <c r="B43" s="18" t="s">
        <v>33</v>
      </c>
      <c r="C43" s="21" t="s">
        <v>15</v>
      </c>
      <c r="D43" s="17">
        <f>+[1]REP_EPG034_EjecucionPresupuesta!$Q$22</f>
        <v>150000000</v>
      </c>
      <c r="E43" s="22">
        <f>+[1]REP_EPG034_EjecucionPresupuesta!$V$22</f>
        <v>108226311.11</v>
      </c>
      <c r="F43" s="29">
        <f t="shared" si="8"/>
        <v>0.72150874073333338</v>
      </c>
      <c r="G43" s="22">
        <f>+[1]REP_EPG034_EjecucionPresupuesta!$X$22</f>
        <v>108226311.11</v>
      </c>
      <c r="H43" s="29">
        <f>+G43/$D43</f>
        <v>0.72150874073333338</v>
      </c>
      <c r="I43" s="22">
        <f>+[1]REP_EPG034_EjecucionPresupuesta!$Y$22</f>
        <v>108226311.11</v>
      </c>
      <c r="J43" s="29">
        <f t="shared" si="6"/>
        <v>0.72150874073333338</v>
      </c>
      <c r="K43" s="22">
        <f>+[1]REP_EPG034_EjecucionPresupuesta!$AA$22</f>
        <v>100640101.95</v>
      </c>
      <c r="L43" s="29">
        <f t="shared" si="7"/>
        <v>0.670934013</v>
      </c>
    </row>
    <row r="44" spans="1:12" ht="42" customHeight="1">
      <c r="A44" s="28"/>
      <c r="B44" s="18" t="s">
        <v>34</v>
      </c>
      <c r="C44" s="21" t="s">
        <v>14</v>
      </c>
      <c r="D44" s="17">
        <f>+[1]REP_EPG034_EjecucionPresupuesta!$T$23</f>
        <v>740000000</v>
      </c>
      <c r="E44" s="22">
        <f>+[1]REP_EPG034_EjecucionPresupuesta!$V$23</f>
        <v>713598917.07000005</v>
      </c>
      <c r="F44" s="29">
        <f t="shared" si="8"/>
        <v>0.96432286090540542</v>
      </c>
      <c r="G44" s="22">
        <f>+[1]REP_EPG034_EjecucionPresupuesta!$X$23</f>
        <v>713598917.07000005</v>
      </c>
      <c r="H44" s="29">
        <f t="shared" ref="H44" si="9">+G44/$D44</f>
        <v>0.96432286090540542</v>
      </c>
      <c r="I44" s="22">
        <f>+[1]REP_EPG034_EjecucionPresupuesta!$Y$23</f>
        <v>712632800.46000004</v>
      </c>
      <c r="J44" s="29">
        <f t="shared" si="6"/>
        <v>0.96301729791891899</v>
      </c>
      <c r="K44" s="22">
        <f>+[1]REP_EPG034_EjecucionPresupuesta!$AA$23</f>
        <v>712632800.46000004</v>
      </c>
      <c r="L44" s="29">
        <f t="shared" si="7"/>
        <v>0.96301729791891899</v>
      </c>
    </row>
    <row r="45" spans="1:12" hidden="1">
      <c r="A45" s="28"/>
      <c r="B45" s="18"/>
      <c r="C45" s="21" t="s">
        <v>15</v>
      </c>
      <c r="D45" s="17"/>
      <c r="E45" s="22">
        <v>0</v>
      </c>
      <c r="F45" s="29">
        <v>0</v>
      </c>
      <c r="G45" s="22">
        <v>0</v>
      </c>
      <c r="H45" s="29">
        <v>0</v>
      </c>
      <c r="I45" s="22"/>
      <c r="J45" s="29">
        <v>0</v>
      </c>
      <c r="K45" s="22"/>
      <c r="L45" s="29">
        <v>0</v>
      </c>
    </row>
    <row r="46" spans="1:12" ht="22.5">
      <c r="A46" s="28"/>
      <c r="B46" s="53" t="s">
        <v>34</v>
      </c>
      <c r="C46" s="21" t="s">
        <v>15</v>
      </c>
      <c r="D46" s="17">
        <f>+[1]REP_EPG034_EjecucionPresupuesta!$T$24</f>
        <v>160000000</v>
      </c>
      <c r="E46" s="22">
        <f>+[1]REP_EPG034_EjecucionPresupuesta!$V$24</f>
        <v>69329999</v>
      </c>
      <c r="F46" s="29">
        <f t="shared" ref="F46:F54" si="10">+E46/$D46</f>
        <v>0.43331249375000003</v>
      </c>
      <c r="G46" s="22">
        <f>+[1]REP_EPG034_EjecucionPresupuesta!$X$24</f>
        <v>69329999</v>
      </c>
      <c r="H46" s="29">
        <f t="shared" ref="H46:H54" si="11">+G46/$D46</f>
        <v>0.43331249375000003</v>
      </c>
      <c r="I46" s="22">
        <f>+[1]REP_EPG034_EjecucionPresupuesta!$Y$24</f>
        <v>69329999</v>
      </c>
      <c r="J46" s="29">
        <f t="shared" ref="J46:J54" si="12">+I46/$D46</f>
        <v>0.43331249375000003</v>
      </c>
      <c r="K46" s="22">
        <f>+[1]REP_EPG034_EjecucionPresupuesta!$AA$24</f>
        <v>69329999</v>
      </c>
      <c r="L46" s="29">
        <f t="shared" ref="L46:L54" si="13">+K46/$D46</f>
        <v>0.43331249375000003</v>
      </c>
    </row>
    <row r="47" spans="1:12" ht="22.5">
      <c r="A47" s="28"/>
      <c r="B47" s="53" t="s">
        <v>35</v>
      </c>
      <c r="C47" s="21" t="s">
        <v>14</v>
      </c>
      <c r="D47" s="17">
        <f>+[1]REP_EPG034_EjecucionPresupuesta!$T$25</f>
        <v>516773699</v>
      </c>
      <c r="E47" s="22">
        <f>+[1]REP_EPG034_EjecucionPresupuesta!$V$25</f>
        <v>502491263.13</v>
      </c>
      <c r="F47" s="29">
        <f t="shared" si="10"/>
        <v>0.97236230114334821</v>
      </c>
      <c r="G47" s="22">
        <f>+[1]REP_EPG034_EjecucionPresupuesta!$X$25</f>
        <v>502491263.13</v>
      </c>
      <c r="H47" s="29">
        <f t="shared" si="11"/>
        <v>0.97236230114334821</v>
      </c>
      <c r="I47" s="22">
        <f>+[1]REP_EPG034_EjecucionPresupuesta!$Y$25</f>
        <v>502491263.13</v>
      </c>
      <c r="J47" s="29">
        <f t="shared" si="12"/>
        <v>0.97236230114334821</v>
      </c>
      <c r="K47" s="22">
        <f>+[1]REP_EPG034_EjecucionPresupuesta!$AA$25</f>
        <v>502491263.13</v>
      </c>
      <c r="L47" s="29">
        <f t="shared" si="13"/>
        <v>0.97236230114334821</v>
      </c>
    </row>
    <row r="48" spans="1:12" ht="25.5" customHeight="1">
      <c r="A48" s="28"/>
      <c r="B48" s="54" t="s">
        <v>35</v>
      </c>
      <c r="C48" s="21" t="s">
        <v>15</v>
      </c>
      <c r="D48" s="17">
        <f>+[1]REP_EPG034_EjecucionPresupuesta!$T$26</f>
        <v>259850600</v>
      </c>
      <c r="E48" s="22">
        <f>+[1]REP_EPG034_EjecucionPresupuesta!$V$26</f>
        <v>224269497.84</v>
      </c>
      <c r="F48" s="29">
        <f t="shared" si="10"/>
        <v>0.86307092552412812</v>
      </c>
      <c r="G48" s="22">
        <f>+[1]REP_EPG034_EjecucionPresupuesta!$X$26</f>
        <v>224269497.84</v>
      </c>
      <c r="H48" s="29">
        <f t="shared" si="11"/>
        <v>0.86307092552412812</v>
      </c>
      <c r="I48" s="22">
        <f>+[1]REP_EPG034_EjecucionPresupuesta!$Y$26</f>
        <v>224269497.84</v>
      </c>
      <c r="J48" s="29">
        <f t="shared" si="12"/>
        <v>0.86307092552412812</v>
      </c>
      <c r="K48" s="22">
        <f>+[1]REP_EPG034_EjecucionPresupuesta!$AA$26</f>
        <v>224269497.84</v>
      </c>
      <c r="L48" s="29">
        <f t="shared" si="13"/>
        <v>0.86307092552412812</v>
      </c>
    </row>
    <row r="49" spans="1:12" ht="30.75" customHeight="1">
      <c r="A49" s="28"/>
      <c r="B49" s="53" t="s">
        <v>36</v>
      </c>
      <c r="C49" s="21" t="s">
        <v>14</v>
      </c>
      <c r="D49" s="17">
        <f>+[1]REP_EPG034_EjecucionPresupuesta!$T$27</f>
        <v>330500000</v>
      </c>
      <c r="E49" s="22">
        <f>+[1]REP_EPG034_EjecucionPresupuesta!$V$27</f>
        <v>330500000</v>
      </c>
      <c r="F49" s="29">
        <f t="shared" si="10"/>
        <v>1</v>
      </c>
      <c r="G49" s="22">
        <f>+[1]REP_EPG034_EjecucionPresupuesta!$X$27</f>
        <v>330500000</v>
      </c>
      <c r="H49" s="29">
        <f t="shared" si="11"/>
        <v>1</v>
      </c>
      <c r="I49" s="22">
        <f>+[1]REP_EPG034_EjecucionPresupuesta!$Y$27</f>
        <v>330500000</v>
      </c>
      <c r="J49" s="29">
        <f t="shared" si="12"/>
        <v>1</v>
      </c>
      <c r="K49" s="22">
        <f>+[1]REP_EPG034_EjecucionPresupuesta!$AA$27</f>
        <v>330500000</v>
      </c>
      <c r="L49" s="29">
        <f t="shared" si="13"/>
        <v>1</v>
      </c>
    </row>
    <row r="50" spans="1:12" ht="30.75" customHeight="1">
      <c r="A50" s="28"/>
      <c r="B50" s="53" t="s">
        <v>36</v>
      </c>
      <c r="C50" s="21" t="s">
        <v>15</v>
      </c>
      <c r="D50" s="17">
        <f>+[1]REP_EPG034_EjecucionPresupuesta!$T$28+[1]REP_EPG034_EjecucionPresupuesta!$T$29</f>
        <v>4515500000</v>
      </c>
      <c r="E50" s="22">
        <f>+[1]REP_EPG034_EjecucionPresupuesta!$V$28+[1]REP_EPG034_EjecucionPresupuesta!$V$29</f>
        <v>3742871813.46</v>
      </c>
      <c r="F50" s="29">
        <f t="shared" si="10"/>
        <v>0.82889421181707457</v>
      </c>
      <c r="G50" s="22">
        <f>+[1]REP_EPG034_EjecucionPresupuesta!$X$28+[1]REP_EPG034_EjecucionPresupuesta!$X$29</f>
        <v>3742871813.46</v>
      </c>
      <c r="H50" s="29">
        <f t="shared" si="11"/>
        <v>0.82889421181707457</v>
      </c>
      <c r="I50" s="22">
        <f>+[1]REP_EPG034_EjecucionPresupuesta!$Y$28+[1]REP_EPG034_EjecucionPresupuesta!$Y$29</f>
        <v>3554746337.0500002</v>
      </c>
      <c r="J50" s="29">
        <f t="shared" si="12"/>
        <v>0.78723205338279267</v>
      </c>
      <c r="K50" s="22">
        <f>+[1]REP_EPG034_EjecucionPresupuesta!$AA$28+[1]REP_EPG034_EjecucionPresupuesta!$AA$29</f>
        <v>3511202948.1199999</v>
      </c>
      <c r="L50" s="29">
        <f t="shared" si="13"/>
        <v>0.77758895983169085</v>
      </c>
    </row>
    <row r="51" spans="1:12" ht="30.75" customHeight="1">
      <c r="A51" s="28"/>
      <c r="B51" s="53" t="s">
        <v>37</v>
      </c>
      <c r="C51" s="21" t="s">
        <v>14</v>
      </c>
      <c r="D51" s="17">
        <f>+[1]REP_EPG034_EjecucionPresupuesta!$T$30</f>
        <v>543000000</v>
      </c>
      <c r="E51" s="22">
        <f>+[1]REP_EPG034_EjecucionPresupuesta!$V$30</f>
        <v>539575921.42999995</v>
      </c>
      <c r="F51" s="29">
        <f t="shared" si="10"/>
        <v>0.99369414627992625</v>
      </c>
      <c r="G51" s="22">
        <f>+[1]REP_EPG034_EjecucionPresupuesta!$X$30</f>
        <v>539575921.42999995</v>
      </c>
      <c r="H51" s="29">
        <f t="shared" si="11"/>
        <v>0.99369414627992625</v>
      </c>
      <c r="I51" s="22">
        <f>+[1]REP_EPG034_EjecucionPresupuesta!$Y$30</f>
        <v>539575921.42999995</v>
      </c>
      <c r="J51" s="29">
        <f t="shared" si="12"/>
        <v>0.99369414627992625</v>
      </c>
      <c r="K51" s="22">
        <f>+[1]REP_EPG034_EjecucionPresupuesta!$AA$30</f>
        <v>539575921.42999995</v>
      </c>
      <c r="L51" s="29">
        <f t="shared" si="13"/>
        <v>0.99369414627992625</v>
      </c>
    </row>
    <row r="52" spans="1:12" ht="30.75" customHeight="1">
      <c r="A52" s="28"/>
      <c r="B52" s="53" t="s">
        <v>37</v>
      </c>
      <c r="C52" s="21" t="s">
        <v>15</v>
      </c>
      <c r="D52" s="17">
        <f>+[1]REP_EPG034_EjecucionPresupuesta!$T$31</f>
        <v>200000000</v>
      </c>
      <c r="E52" s="22">
        <f>+[1]REP_EPG034_EjecucionPresupuesta!$V$31</f>
        <v>196430733</v>
      </c>
      <c r="F52" s="29">
        <f t="shared" si="10"/>
        <v>0.98215366500000001</v>
      </c>
      <c r="G52" s="22">
        <f>+[1]REP_EPG034_EjecucionPresupuesta!$X$31</f>
        <v>196430733</v>
      </c>
      <c r="H52" s="29">
        <f t="shared" si="11"/>
        <v>0.98215366500000001</v>
      </c>
      <c r="I52" s="22">
        <f>+[1]REP_EPG034_EjecucionPresupuesta!$Y$31</f>
        <v>196430733</v>
      </c>
      <c r="J52" s="29">
        <f t="shared" si="12"/>
        <v>0.98215366500000001</v>
      </c>
      <c r="K52" s="22">
        <f>+[1]REP_EPG034_EjecucionPresupuesta!$AA$31</f>
        <v>196430733</v>
      </c>
      <c r="L52" s="29">
        <f t="shared" si="13"/>
        <v>0.98215366500000001</v>
      </c>
    </row>
    <row r="53" spans="1:12" ht="22.5" customHeight="1">
      <c r="A53" s="28"/>
      <c r="B53" s="53" t="s">
        <v>38</v>
      </c>
      <c r="C53" s="21" t="s">
        <v>14</v>
      </c>
      <c r="D53" s="17">
        <f>+[1]REP_EPG034_EjecucionPresupuesta!$T$32</f>
        <v>1774500000</v>
      </c>
      <c r="E53" s="22">
        <f>+[1]REP_EPG034_EjecucionPresupuesta!$V$32</f>
        <v>1774439998.1600001</v>
      </c>
      <c r="F53" s="29">
        <f t="shared" si="10"/>
        <v>0.99996618662158354</v>
      </c>
      <c r="G53" s="22">
        <f>+[1]REP_EPG034_EjecucionPresupuesta!$X$32</f>
        <v>1774439998.1600001</v>
      </c>
      <c r="H53" s="29">
        <f t="shared" si="11"/>
        <v>0.99996618662158354</v>
      </c>
      <c r="I53" s="22">
        <f>+[1]REP_EPG034_EjecucionPresupuesta!$Y$32</f>
        <v>1672060475.6300001</v>
      </c>
      <c r="J53" s="29">
        <f t="shared" si="12"/>
        <v>0.94227133030712884</v>
      </c>
      <c r="K53" s="22">
        <f>+[1]REP_EPG034_EjecucionPresupuesta!$AA$32</f>
        <v>1672060475.6300001</v>
      </c>
      <c r="L53" s="29">
        <f t="shared" si="13"/>
        <v>0.94227133030712884</v>
      </c>
    </row>
    <row r="54" spans="1:12" ht="25.5" customHeight="1">
      <c r="A54" s="28"/>
      <c r="B54" s="53" t="s">
        <v>38</v>
      </c>
      <c r="C54" s="21" t="s">
        <v>15</v>
      </c>
      <c r="D54" s="17">
        <f>+[1]REP_EPG034_EjecucionPresupuesta!$T$33+[1]REP_EPG034_EjecucionPresupuesta!$T$34</f>
        <v>834500000</v>
      </c>
      <c r="E54" s="22">
        <f>+[1]REP_EPG034_EjecucionPresupuesta!$V$33+[1]REP_EPG034_EjecucionPresupuesta!$V$34</f>
        <v>769640402.31999993</v>
      </c>
      <c r="F54" s="29">
        <f t="shared" si="10"/>
        <v>0.92227729457159968</v>
      </c>
      <c r="G54" s="22">
        <f>+[1]REP_EPG034_EjecucionPresupuesta!$X$33+[1]REP_EPG034_EjecucionPresupuesta!$X$34</f>
        <v>769640402.31999993</v>
      </c>
      <c r="H54" s="29">
        <f t="shared" si="11"/>
        <v>0.92227729457159968</v>
      </c>
      <c r="I54" s="22">
        <f>+[1]REP_EPG034_EjecucionPresupuesta!$Y$33+[1]REP_EPG034_EjecucionPresupuesta!$Y$34</f>
        <v>452695300</v>
      </c>
      <c r="J54" s="29">
        <f t="shared" si="12"/>
        <v>0.54247489514679448</v>
      </c>
      <c r="K54" s="22">
        <f>+[1]REP_EPG034_EjecucionPresupuesta!$AA$33+[1]REP_EPG034_EjecucionPresupuesta!$AA$34</f>
        <v>452559924.62</v>
      </c>
      <c r="L54" s="29">
        <f t="shared" si="13"/>
        <v>0.54231267180347509</v>
      </c>
    </row>
    <row r="56" spans="1:12">
      <c r="B56" s="52" t="s">
        <v>40</v>
      </c>
    </row>
  </sheetData>
  <sheetProtection selectLockedCells="1" selectUnlockedCells="1"/>
  <mergeCells count="3">
    <mergeCell ref="B6:L6"/>
    <mergeCell ref="C3:I3"/>
    <mergeCell ref="C4:I4"/>
  </mergeCells>
  <pageMargins left="0.7" right="0.7" top="0.75" bottom="0.75" header="0.3" footer="0.3"/>
  <pageSetup scale="32" orientation="portrait" horizontalDpi="4294967294" verticalDpi="4294967294" r:id="rId1"/>
  <ignoredErrors>
    <ignoredError sqref="F8:F14 F22:F23 F27 F37:F38 G8:G10 I8:I10 K8:K10 H8:H14 J8:J14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DBFDD30CEE3548AC7CCE4F22431367" ma:contentTypeVersion="10" ma:contentTypeDescription="Crear nuevo documento." ma:contentTypeScope="" ma:versionID="68fb9f2b0996b6a7d5bcca97a6e6ed74">
  <xsd:schema xmlns:xsd="http://www.w3.org/2001/XMLSchema" xmlns:xs="http://www.w3.org/2001/XMLSchema" xmlns:p="http://schemas.microsoft.com/office/2006/metadata/properties" xmlns:ns3="0b6a5634-295b-47ca-a934-684ef6b1c062" xmlns:ns4="a61378a6-71f9-4fc0-b5ac-e5a0577f7e56" targetNamespace="http://schemas.microsoft.com/office/2006/metadata/properties" ma:root="true" ma:fieldsID="5238a55c76ec5fabe18d1e006b9e2463" ns3:_="" ns4:_="">
    <xsd:import namespace="0b6a5634-295b-47ca-a934-684ef6b1c062"/>
    <xsd:import namespace="a61378a6-71f9-4fc0-b5ac-e5a0577f7e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6a5634-295b-47ca-a934-684ef6b1c0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1378a6-71f9-4fc0-b5ac-e5a0577f7e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DCB7B8-BE59-431B-BFAF-930415FA05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B00931-0151-4F6A-B491-C04B5E3177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6a5634-295b-47ca-a934-684ef6b1c062"/>
    <ds:schemaRef ds:uri="a61378a6-71f9-4fc0-b5ac-e5a0577f7e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A0EE67-1D8B-48A2-8AB2-097073063B8A}">
  <ds:schemaRefs>
    <ds:schemaRef ds:uri="http://schemas.microsoft.com/office/2006/metadata/properties"/>
    <ds:schemaRef ds:uri="http://schemas.openxmlformats.org/package/2006/metadata/core-properties"/>
    <ds:schemaRef ds:uri="a61378a6-71f9-4fc0-b5ac-e5a0577f7e56"/>
    <ds:schemaRef ds:uri="http://purl.org/dc/elements/1.1/"/>
    <ds:schemaRef ds:uri="http://schemas.microsoft.com/office/2006/documentManagement/types"/>
    <ds:schemaRef ds:uri="0b6a5634-295b-47ca-a934-684ef6b1c062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GASTOS 2021</vt:lpstr>
      <vt:lpstr>'EJECUCION GASTOS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Viviana Aceneth Silvera Sanchez</dc:creator>
  <cp:lastModifiedBy>Alirio Bayona</cp:lastModifiedBy>
  <dcterms:created xsi:type="dcterms:W3CDTF">2019-02-26T14:32:39Z</dcterms:created>
  <dcterms:modified xsi:type="dcterms:W3CDTF">2022-03-01T14:32:01Z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0x010100DFDBFDD30CEE3548AC7CCE4F22431367</vt:lpwstr>
  </property>
</Properties>
</file>